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edusasky-my.sharepoint.com/personal/sanna_nylund_sasky_fi/Documents/Hankkeet/Digiperustaidot/"/>
    </mc:Choice>
  </mc:AlternateContent>
  <xr:revisionPtr revIDLastSave="0" documentId="8_{0272A166-AE01-4C05-8AB5-EC1A7CE98F2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 ohje" sheetId="4" r:id="rId1"/>
    <sheet name="Tehtävä 1.1" sheetId="1" r:id="rId2"/>
    <sheet name="Tehtävä 1.2" sheetId="2" r:id="rId3"/>
    <sheet name="Tehtävä 1.3" sheetId="3" r:id="rId4"/>
    <sheet name="Ratkaisu 1.1" sheetId="5" r:id="rId5"/>
    <sheet name="Ratkaisu 1.2" sheetId="6" r:id="rId6"/>
    <sheet name="Ratkaisu 1.3" sheetId="7" r:id="rId7"/>
    <sheet name="Ohje 2" sheetId="20" r:id="rId8"/>
    <sheet name="Tehtävä 2.1" sheetId="8" r:id="rId9"/>
    <sheet name="Tehtävä 2.2" sheetId="9" r:id="rId10"/>
    <sheet name="Tehtävä 2.3" sheetId="10" r:id="rId11"/>
    <sheet name="Tehtävä 2.4" sheetId="11" r:id="rId12"/>
    <sheet name="Ratkaisu 2.1" sheetId="12" r:id="rId13"/>
    <sheet name="Ratkaisu 2.2" sheetId="13" r:id="rId14"/>
    <sheet name="Ratkaisu 2.3" sheetId="14" r:id="rId15"/>
    <sheet name="Ratkaisu 2.4" sheetId="18" r:id="rId16"/>
    <sheet name="Ohje 3" sheetId="21" r:id="rId17"/>
    <sheet name="Tehtävä 3.1" sheetId="22" r:id="rId18"/>
    <sheet name="Tehtävä 3.2" sheetId="19" r:id="rId19"/>
    <sheet name="Tehtävä 3.3" sheetId="15" r:id="rId20"/>
    <sheet name="Tehtävä 3.4" sheetId="16" r:id="rId21"/>
    <sheet name="Ratkaisu 3.1" sheetId="23" r:id="rId22"/>
    <sheet name="Ratkaisu 3.2" sheetId="17" r:id="rId23"/>
    <sheet name="Ratkaisu 3.3" sheetId="24" r:id="rId24"/>
    <sheet name="Ratkaisu 3.4" sheetId="25" r:id="rId25"/>
    <sheet name="Ohje 4" sheetId="26" r:id="rId26"/>
    <sheet name="Tehtävä 4.1" sheetId="27" r:id="rId27"/>
    <sheet name="Tehtävä 4.2" sheetId="28" r:id="rId28"/>
    <sheet name="Tehtävä 4.3" sheetId="29" r:id="rId29"/>
    <sheet name="Tehtävä 4.4" sheetId="30" r:id="rId30"/>
    <sheet name="Tehtävä 4.5" sheetId="31" r:id="rId31"/>
    <sheet name="Tehtävä 4.6" sheetId="32" r:id="rId32"/>
    <sheet name="Ratkaisu 4.1" sheetId="34" r:id="rId33"/>
    <sheet name="Ratkaisu 4.2" sheetId="35" r:id="rId34"/>
    <sheet name="Ratkaisu 4.6" sheetId="36" r:id="rId35"/>
    <sheet name="Ohje 5" sheetId="37" r:id="rId36"/>
    <sheet name="Tehtävä 5.1" sheetId="38" r:id="rId37"/>
    <sheet name="Tehtävä 5.2" sheetId="39" r:id="rId38"/>
    <sheet name="Tehtävä 5.3" sheetId="40" r:id="rId39"/>
    <sheet name="Tehtävä 6.1" sheetId="42" r:id="rId40"/>
    <sheet name="Tehtävä 6.2" sheetId="43" r:id="rId41"/>
    <sheet name="Tehtävä 6.3" sheetId="33" r:id="rId42"/>
  </sheets>
  <externalReferences>
    <externalReference r:id="rId43"/>
    <externalReference r:id="rId4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40" l="1"/>
  <c r="H15" i="40"/>
  <c r="H14" i="40"/>
  <c r="H13" i="40"/>
  <c r="H12" i="40"/>
  <c r="H11" i="40"/>
  <c r="H10" i="40"/>
  <c r="H9" i="40"/>
  <c r="H8" i="40"/>
  <c r="H7" i="40"/>
  <c r="H6" i="40"/>
  <c r="H5" i="40"/>
  <c r="H4" i="40"/>
  <c r="H3" i="40"/>
  <c r="H2" i="40"/>
  <c r="G15" i="36"/>
  <c r="G14" i="36"/>
  <c r="G13" i="36"/>
  <c r="G12" i="36"/>
  <c r="G11" i="36"/>
  <c r="G10" i="36"/>
  <c r="G9" i="36"/>
  <c r="G8" i="36"/>
  <c r="G7" i="36"/>
  <c r="G6" i="36"/>
  <c r="G5" i="36"/>
  <c r="G4" i="36"/>
  <c r="G3" i="36"/>
  <c r="G2" i="36"/>
  <c r="B8" i="35"/>
  <c r="B7" i="35"/>
  <c r="B6" i="35"/>
  <c r="B5" i="35"/>
  <c r="B4" i="35"/>
  <c r="B3" i="35"/>
  <c r="B2" i="35"/>
  <c r="E31" i="34"/>
  <c r="D27" i="34"/>
  <c r="E27" i="34" s="1"/>
  <c r="D26" i="34"/>
  <c r="E26" i="34" s="1"/>
  <c r="D25" i="34"/>
  <c r="E25" i="34" s="1"/>
  <c r="E24" i="34"/>
  <c r="D24" i="34"/>
  <c r="D23" i="34"/>
  <c r="E23" i="34" s="1"/>
  <c r="D22" i="34"/>
  <c r="E22" i="34" s="1"/>
  <c r="D21" i="34"/>
  <c r="E21" i="34" s="1"/>
  <c r="E20" i="34"/>
  <c r="D20" i="34"/>
  <c r="D19" i="34"/>
  <c r="E19" i="34" s="1"/>
  <c r="D18" i="34"/>
  <c r="E18" i="34" s="1"/>
  <c r="D17" i="34"/>
  <c r="E17" i="34" s="1"/>
  <c r="E16" i="34"/>
  <c r="D16" i="34"/>
  <c r="D15" i="34"/>
  <c r="E15" i="34" s="1"/>
  <c r="D14" i="34"/>
  <c r="E14" i="34" s="1"/>
  <c r="D13" i="34"/>
  <c r="E13" i="34" s="1"/>
  <c r="E12" i="34"/>
  <c r="D12" i="34"/>
  <c r="D11" i="34"/>
  <c r="E11" i="34" s="1"/>
  <c r="D10" i="34"/>
  <c r="E10" i="34" s="1"/>
  <c r="D9" i="34"/>
  <c r="E9" i="34" s="1"/>
  <c r="E8" i="34"/>
  <c r="D8" i="34"/>
  <c r="D7" i="34"/>
  <c r="E7" i="34" s="1"/>
  <c r="D6" i="34"/>
  <c r="E6" i="34" s="1"/>
  <c r="D5" i="34"/>
  <c r="E5" i="34" s="1"/>
  <c r="E30" i="34" s="1"/>
  <c r="E4" i="34"/>
  <c r="D4" i="34"/>
  <c r="D3" i="34"/>
  <c r="E3" i="34" s="1"/>
  <c r="E29" i="34" s="1"/>
  <c r="D2" i="34"/>
  <c r="E2" i="34" s="1"/>
  <c r="E28" i="34" l="1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8" i="27"/>
  <c r="D7" i="27"/>
  <c r="D6" i="27"/>
  <c r="D5" i="27"/>
  <c r="D4" i="27"/>
  <c r="D3" i="27"/>
  <c r="D2" i="27"/>
  <c r="C3" i="25" l="1"/>
  <c r="B3" i="25"/>
  <c r="B4" i="25" s="1"/>
  <c r="B5" i="25" s="1"/>
  <c r="B6" i="25" s="1"/>
  <c r="B7" i="25" s="1"/>
  <c r="B2" i="25"/>
  <c r="B17" i="24"/>
  <c r="B16" i="24"/>
  <c r="B15" i="24"/>
  <c r="B14" i="24"/>
  <c r="E18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E4" i="17"/>
  <c r="E3" i="17"/>
  <c r="E2" i="17"/>
  <c r="C12" i="23"/>
  <c r="C11" i="23"/>
  <c r="C10" i="23"/>
  <c r="C9" i="23"/>
  <c r="C8" i="23"/>
  <c r="C7" i="23"/>
  <c r="C6" i="23"/>
  <c r="C5" i="23"/>
  <c r="C4" i="23"/>
  <c r="C3" i="23"/>
  <c r="C2" i="23"/>
  <c r="C5" i="25" l="1"/>
  <c r="C2" i="25"/>
  <c r="C6" i="25"/>
  <c r="C7" i="25"/>
  <c r="C4" i="25"/>
  <c r="D3" i="25" l="1"/>
  <c r="D4" i="25"/>
  <c r="D5" i="25"/>
  <c r="D7" i="25"/>
  <c r="D6" i="25"/>
  <c r="D2" i="25"/>
  <c r="E5" i="25" l="1"/>
  <c r="E4" i="25"/>
  <c r="E6" i="25"/>
  <c r="E2" i="25"/>
  <c r="E7" i="25"/>
  <c r="E3" i="25"/>
  <c r="F6" i="25" l="1"/>
  <c r="F2" i="25"/>
  <c r="F7" i="25"/>
  <c r="F4" i="25"/>
  <c r="F3" i="25"/>
  <c r="F5" i="25"/>
  <c r="B73" i="21"/>
  <c r="B44" i="21"/>
  <c r="D39" i="21"/>
  <c r="D38" i="21"/>
  <c r="D37" i="21"/>
  <c r="D36" i="21"/>
  <c r="D35" i="21"/>
  <c r="D34" i="21"/>
  <c r="D33" i="21"/>
  <c r="E32" i="20" a="1"/>
  <c r="E32" i="20" s="1"/>
  <c r="E31" i="20" a="1"/>
  <c r="E31" i="20" s="1"/>
  <c r="E30" i="20" a="1"/>
  <c r="E30" i="20" s="1"/>
  <c r="E29" i="20"/>
  <c r="E29" i="20" a="1"/>
  <c r="E28" i="20" a="1"/>
  <c r="E28" i="20" s="1"/>
  <c r="E27" i="20" a="1"/>
  <c r="E27" i="20" s="1"/>
  <c r="E26" i="20" a="1"/>
  <c r="E26" i="20" s="1"/>
  <c r="E25" i="20"/>
  <c r="E25" i="20" a="1"/>
  <c r="E24" i="20" a="1"/>
  <c r="E24" i="20" s="1"/>
  <c r="E23" i="20" a="1"/>
  <c r="E23" i="20" s="1"/>
  <c r="E22" i="20" a="1"/>
  <c r="E22" i="20" s="1"/>
  <c r="E21" i="20"/>
  <c r="E21" i="20" a="1"/>
  <c r="E20" i="20" a="1"/>
  <c r="E20" i="20" s="1"/>
  <c r="E19" i="20" a="1"/>
  <c r="E19" i="20" s="1"/>
  <c r="E18" i="20" a="1"/>
  <c r="E18" i="20" s="1"/>
  <c r="E17" i="20"/>
  <c r="E17" i="20" a="1"/>
  <c r="E16" i="20" a="1"/>
  <c r="E16" i="20" s="1"/>
  <c r="E15" i="20" a="1"/>
  <c r="E15" i="20" s="1"/>
  <c r="E14" i="20" a="1"/>
  <c r="E14" i="20" s="1"/>
  <c r="E13" i="20"/>
  <c r="E13" i="20" a="1"/>
  <c r="E12" i="20" a="1"/>
  <c r="E12" i="20" s="1"/>
  <c r="E11" i="20" a="1"/>
  <c r="E11" i="20" s="1"/>
  <c r="E10" i="20" a="1"/>
  <c r="E10" i="20" s="1"/>
  <c r="E9" i="20"/>
  <c r="E9" i="20" a="1"/>
  <c r="E8" i="20" a="1"/>
  <c r="E8" i="20" s="1"/>
  <c r="E7" i="20" a="1"/>
  <c r="E7" i="20" s="1"/>
  <c r="E6" i="20" a="1"/>
  <c r="E6" i="20" s="1"/>
  <c r="E5" i="20"/>
  <c r="E5" i="20" a="1"/>
  <c r="E4" i="20" a="1"/>
  <c r="E4" i="20" s="1"/>
  <c r="E3" i="20" a="1"/>
  <c r="E3" i="20" s="1"/>
  <c r="B6" i="14"/>
  <c r="C4" i="14" s="1"/>
  <c r="D5" i="12"/>
  <c r="D4" i="12"/>
  <c r="D3" i="12"/>
  <c r="D2" i="12"/>
  <c r="D7" i="7"/>
  <c r="E7" i="7" s="1"/>
  <c r="C7" i="7"/>
  <c r="B7" i="7"/>
  <c r="E6" i="7"/>
  <c r="E5" i="7"/>
  <c r="E4" i="7"/>
  <c r="E3" i="7"/>
  <c r="E2" i="7"/>
  <c r="F5" i="6"/>
  <c r="E5" i="6"/>
  <c r="D5" i="6"/>
  <c r="C5" i="6"/>
  <c r="F4" i="6"/>
  <c r="E4" i="6"/>
  <c r="D4" i="6"/>
  <c r="C4" i="6"/>
  <c r="F3" i="6"/>
  <c r="E3" i="6"/>
  <c r="D3" i="6"/>
  <c r="C3" i="6"/>
  <c r="F2" i="6"/>
  <c r="E2" i="6"/>
  <c r="D2" i="6"/>
  <c r="C2" i="6"/>
  <c r="D5" i="5"/>
  <c r="D4" i="5"/>
  <c r="D3" i="5"/>
  <c r="D2" i="5"/>
  <c r="D5" i="4"/>
  <c r="D4" i="4"/>
  <c r="D3" i="4"/>
  <c r="D6" i="4" s="1"/>
  <c r="D2" i="4"/>
  <c r="B18" i="25" l="1"/>
  <c r="G6" i="25"/>
  <c r="G2" i="25"/>
  <c r="G4" i="25"/>
  <c r="G7" i="25"/>
  <c r="B12" i="25" s="1"/>
  <c r="G3" i="25"/>
  <c r="B17" i="25" s="1"/>
  <c r="G5" i="25"/>
  <c r="B13" i="25"/>
  <c r="B14" i="25"/>
  <c r="C2" i="14"/>
  <c r="C3" i="14"/>
  <c r="C5" i="14"/>
  <c r="B22" i="25" l="1"/>
  <c r="B19" i="25"/>
  <c r="B16" i="25"/>
  <c r="B20" i="25"/>
  <c r="B21" i="25"/>
  <c r="B15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D10" authorId="0" shapeId="0" xr:uid="{13B4085B-546B-438C-ACFD-28E617422E96}">
      <text>
        <r>
          <rPr>
            <sz val="11"/>
            <color theme="1"/>
            <rFont val="Aptos Narrow"/>
            <family val="2"/>
            <scheme val="minor"/>
          </rPr>
          <t>Yhteishinta sarakkeen luvut:
6,00€
12,59€
5,98€
3,99€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C8" authorId="0" shapeId="0" xr:uid="{E41ACBCE-C723-4F17-B42F-ED036FF0ECC3}">
      <text>
        <r>
          <rPr>
            <sz val="11"/>
            <color theme="1"/>
            <rFont val="Aptos Narrow"/>
            <family val="2"/>
            <scheme val="minor"/>
          </rPr>
          <t xml:space="preserve">14
10
34
19,2
</t>
        </r>
      </text>
    </comment>
    <comment ref="D8" authorId="0" shapeId="0" xr:uid="{C55DCA1C-1A1C-4A37-A7BF-35721E85C3C9}">
      <text>
        <r>
          <rPr>
            <sz val="11"/>
            <color theme="1"/>
            <rFont val="Aptos Narrow"/>
            <family val="2"/>
            <scheme val="minor"/>
          </rPr>
          <t xml:space="preserve">
-4
-4
22
-7,8</t>
        </r>
      </text>
    </comment>
    <comment ref="E8" authorId="0" shapeId="0" xr:uid="{C42A85E6-38A5-4AA8-B4ED-41E14B211E72}">
      <text>
        <r>
          <rPr>
            <sz val="11"/>
            <color theme="1"/>
            <rFont val="Aptos Narrow"/>
            <family val="2"/>
            <scheme val="minor"/>
          </rPr>
          <t>45
21
168
76,95</t>
        </r>
      </text>
    </comment>
    <comment ref="F8" authorId="0" shapeId="0" xr:uid="{009D3FFA-AB24-477D-AAC0-06EB68412B91}">
      <text>
        <r>
          <rPr>
            <sz val="11"/>
            <color theme="1"/>
            <rFont val="Aptos Narrow"/>
            <family val="2"/>
            <scheme val="minor"/>
          </rPr>
          <t xml:space="preserve">7
5
17
9,6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E10" authorId="0" shapeId="0" xr:uid="{0D724C84-6686-48D6-8DE2-FEF49BCE01E4}">
      <text>
        <r>
          <rPr>
            <sz val="11"/>
            <color theme="1"/>
            <rFont val="Aptos Narrow"/>
            <family val="2"/>
            <scheme val="minor"/>
          </rPr>
          <t>527,20€
462,90€
679€
399,99€
980,20€
2857,6€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D10" authorId="0" shapeId="0" xr:uid="{0F9C7D79-BF9C-44CB-A9B2-5F04774014AD}">
      <text>
        <r>
          <rPr>
            <sz val="11"/>
            <color theme="1"/>
            <rFont val="Aptos Narrow"/>
            <family val="2"/>
            <scheme val="minor"/>
          </rPr>
          <t>Yhteishinta sarakkeen luvut:
6,00€
12,95€
5,98€
3,99€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C8" authorId="0" shapeId="0" xr:uid="{CAF4C1B2-A48D-4893-AD60-553B52D3F551}">
      <text>
        <r>
          <rPr>
            <sz val="11"/>
            <color theme="1"/>
            <rFont val="Aptos Narrow"/>
            <family val="2"/>
            <scheme val="minor"/>
          </rPr>
          <t xml:space="preserve">14
10
34
19,2
</t>
        </r>
      </text>
    </comment>
    <comment ref="D8" authorId="0" shapeId="0" xr:uid="{D29A6B3F-4205-415F-99D7-F68104E5AEC4}">
      <text>
        <r>
          <rPr>
            <sz val="11"/>
            <color theme="1"/>
            <rFont val="Aptos Narrow"/>
            <family val="2"/>
            <scheme val="minor"/>
          </rPr>
          <t xml:space="preserve">
-4
-4
22
-7,8</t>
        </r>
      </text>
    </comment>
    <comment ref="E8" authorId="0" shapeId="0" xr:uid="{1B13E999-9C3A-4143-90BD-5FF0618AB7DC}">
      <text>
        <r>
          <rPr>
            <sz val="11"/>
            <color theme="1"/>
            <rFont val="Aptos Narrow"/>
            <family val="2"/>
            <scheme val="minor"/>
          </rPr>
          <t>45
21
168
76,95</t>
        </r>
      </text>
    </comment>
    <comment ref="F8" authorId="0" shapeId="0" xr:uid="{63114325-DF05-48B1-8C3C-605FD04D12F8}">
      <text>
        <r>
          <rPr>
            <sz val="11"/>
            <color theme="1"/>
            <rFont val="Aptos Narrow"/>
            <family val="2"/>
            <scheme val="minor"/>
          </rPr>
          <t xml:space="preserve">7
5
17
9,6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Roope Hietala</author>
  </authors>
  <commentList>
    <comment ref="E10" authorId="0" shapeId="0" xr:uid="{F7474CA0-E694-4A6B-A1E6-6F38B4522163}">
      <text>
        <r>
          <rPr>
            <sz val="11"/>
            <color theme="1"/>
            <rFont val="Aptos Narrow"/>
            <family val="2"/>
            <scheme val="minor"/>
          </rPr>
          <t>527,20€
462,90€
679€
399,99€
980,20€
2857,6€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<sst xmlns="http://schemas.openxmlformats.org/spreadsheetml/2006/main" count="1136" uniqueCount="399">
  <si>
    <t>Tuotenimi</t>
  </si>
  <si>
    <t>Määrä</t>
  </si>
  <si>
    <t>Yksikköhinta</t>
  </si>
  <si>
    <t>Yhteishinta</t>
  </si>
  <si>
    <t>Kaurakeksi</t>
  </si>
  <si>
    <t>Suklaakeksi</t>
  </si>
  <si>
    <t>Täytekeksi</t>
  </si>
  <si>
    <t>Gluteeniton keksi</t>
  </si>
  <si>
    <t>Tarkasta</t>
  </si>
  <si>
    <t>Luku A</t>
  </si>
  <si>
    <t>Luku B</t>
  </si>
  <si>
    <t>Summa tarkastus</t>
  </si>
  <si>
    <t>Erotus tarkastus</t>
  </si>
  <si>
    <t>Tulo tarkastus</t>
  </si>
  <si>
    <t>Keskiarvo tarkastus</t>
  </si>
  <si>
    <t>Päivämäärä</t>
  </si>
  <si>
    <t>Matti A</t>
  </si>
  <si>
    <t>Olli B</t>
  </si>
  <si>
    <t>Jaska C</t>
  </si>
  <si>
    <t>Tarkastus</t>
  </si>
  <si>
    <t>Myytävä tuote</t>
  </si>
  <si>
    <t>Hinta</t>
  </si>
  <si>
    <t>Myyty (kpl)</t>
  </si>
  <si>
    <t>Tuotto</t>
  </si>
  <si>
    <t>Vaniljakeksi</t>
  </si>
  <si>
    <t>Yhteensä</t>
  </si>
  <si>
    <t>SUMMA</t>
  </si>
  <si>
    <t>EROTUS</t>
  </si>
  <si>
    <t>TULO</t>
  </si>
  <si>
    <t>KESKIARVO</t>
  </si>
  <si>
    <t>Suurin tulos</t>
  </si>
  <si>
    <t>Tuote</t>
  </si>
  <si>
    <t>Myyntimäärä</t>
  </si>
  <si>
    <t>Kappalehinta</t>
  </si>
  <si>
    <t>Sakset</t>
  </si>
  <si>
    <t>Viivain</t>
  </si>
  <si>
    <t>Lyijykynä</t>
  </si>
  <si>
    <t>Pyyhekumi</t>
  </si>
  <si>
    <t>Tammikuu</t>
  </si>
  <si>
    <t>Helmikuu</t>
  </si>
  <si>
    <t>Maaliskuu</t>
  </si>
  <si>
    <t>Sukset</t>
  </si>
  <si>
    <t>Sauvat</t>
  </si>
  <si>
    <t>Luistimet</t>
  </si>
  <si>
    <t>Pipo</t>
  </si>
  <si>
    <t>Myyjä</t>
  </si>
  <si>
    <t>Myynti</t>
  </si>
  <si>
    <t>Suhteellinen frekvenssi</t>
  </si>
  <si>
    <t>Pekka A</t>
  </si>
  <si>
    <t>Saara B</t>
  </si>
  <si>
    <t>Osmo C</t>
  </si>
  <si>
    <t>Irma D</t>
  </si>
  <si>
    <t>Oiva</t>
  </si>
  <si>
    <t>Anna</t>
  </si>
  <si>
    <t>Liina</t>
  </si>
  <si>
    <t>Seppo</t>
  </si>
  <si>
    <t xml:space="preserve">Siivouspalvelun myynnit työntekijän ja sijainnin suhteen edelliseltä viikolta. Töitä on tehty  Kalevassa, lielahdessa ja linnainmaalla. </t>
  </si>
  <si>
    <t>Työntekijä</t>
  </si>
  <si>
    <t>Sijainti</t>
  </si>
  <si>
    <t>Palvelu</t>
  </si>
  <si>
    <t>Antti A</t>
  </si>
  <si>
    <t>Kaleva</t>
  </si>
  <si>
    <t>Tavallinen siivous</t>
  </si>
  <si>
    <t>Benjamin B</t>
  </si>
  <si>
    <t>Lielahti</t>
  </si>
  <si>
    <t>Tehosiivous</t>
  </si>
  <si>
    <t>Cecilia C</t>
  </si>
  <si>
    <t>Dooris D</t>
  </si>
  <si>
    <t>Linnainmaa</t>
  </si>
  <si>
    <t>Nopea siivous</t>
  </si>
  <si>
    <t>Elsa E</t>
  </si>
  <si>
    <t>Roope F</t>
  </si>
  <si>
    <t>Eri viittaukset</t>
  </si>
  <si>
    <t>Kuvaus</t>
  </si>
  <si>
    <t>Merkintä</t>
  </si>
  <si>
    <t>Ominaisuus</t>
  </si>
  <si>
    <t>Esim</t>
  </si>
  <si>
    <t>Suhteellinen</t>
  </si>
  <si>
    <t>Pelkkä solun nimi</t>
  </si>
  <si>
    <t>A2</t>
  </si>
  <si>
    <t>Kun solua käytetään laskussa, sen arvo muuttuu automaattisesti.</t>
  </si>
  <si>
    <t>A2 -&gt; A3 -&gt;A4 jne tai A2-&gt;B2-&gt;C2 jne</t>
  </si>
  <si>
    <t>Absoluuttinen</t>
  </si>
  <si>
    <t>Solun molemmilla puolilla dollari-merkit</t>
  </si>
  <si>
    <t>$A$2</t>
  </si>
  <si>
    <t>Kun solua käytetään laskussa, sen arvo pysyy aina samana</t>
  </si>
  <si>
    <t>A2-&gt;A2-&gt;A2 jne</t>
  </si>
  <si>
    <t>Osittain absoluuttinen</t>
  </si>
  <si>
    <t>Solun toisella puolella on dollari-merkki</t>
  </si>
  <si>
    <t>$A2 tai A$2</t>
  </si>
  <si>
    <t>Kun solua käytetään laskussa, se etsii seuraavaa arvoa ainoastaan samalta riviltä tai sarakkeelta.</t>
  </si>
  <si>
    <t>$A2 käyttää soluja sarakkeelta A. A2-&gt;A3-&gt;A4 jne. A$2 käyttää soluja samalta riviltä A2-&gt;B2-&gt;C2 jne.</t>
  </si>
  <si>
    <t>JOS-funktio</t>
  </si>
  <si>
    <t>Mitä sillä tehdään?</t>
  </si>
  <si>
    <t>Miten se merkitään?</t>
  </si>
  <si>
    <t>Minkälaisia ehdot ovat?</t>
  </si>
  <si>
    <t>Merkitään =JOS(testi; arvo_jos_tosi; arvo_jos_epätosi)</t>
  </si>
  <si>
    <t>Tarkastetaan toteutuuko jokin ehto ja sen perusteella annetaan jokin haluttu tulos</t>
  </si>
  <si>
    <t>Funktion JOS() sulkeiden sisään tulee ehto, lopputulos jos ehto toteutuu ja lopputulos jos se ei toteudu.</t>
  </si>
  <si>
    <t>Ehdoissa verrataan solujen arvoja. Ehdon tarkastamisen lopputulos on tosi tai epätosi.</t>
  </si>
  <si>
    <t>Voimme myös tarkastaa, onko solussa jokin tietty teksti. Teksti pitää kirjoittaa lainausmerkeissä.</t>
  </si>
  <si>
    <t>Merkinnät</t>
  </si>
  <si>
    <t>Selite</t>
  </si>
  <si>
    <t>ESIM</t>
  </si>
  <si>
    <t>=</t>
  </si>
  <si>
    <t>Yhtä suuret</t>
  </si>
  <si>
    <t>1=1 TOSI</t>
  </si>
  <si>
    <t>2=1 EPÄTOSI</t>
  </si>
  <si>
    <t>&lt;&gt;</t>
  </si>
  <si>
    <t>Eri suuret</t>
  </si>
  <si>
    <t>1 &lt;&gt; 3 TOSI</t>
  </si>
  <si>
    <t>1&lt;&gt;1 EPÄTOSI</t>
  </si>
  <si>
    <t>&lt;</t>
  </si>
  <si>
    <t>Vähemmän kuin</t>
  </si>
  <si>
    <t>3&lt;7 TOSI</t>
  </si>
  <si>
    <t>6&lt;-10 EPÄTOSI</t>
  </si>
  <si>
    <t>&gt;</t>
  </si>
  <si>
    <t>Suurempi kuin</t>
  </si>
  <si>
    <t>9&gt;-3 TOSI</t>
  </si>
  <si>
    <t>2&gt;100 EPÄTOSI</t>
  </si>
  <si>
    <t xml:space="preserve">&lt;= </t>
  </si>
  <si>
    <t>Vähemmän tai yhtäsuuri kuin</t>
  </si>
  <si>
    <t>2&lt;=4 TOSI</t>
  </si>
  <si>
    <t>3&lt;=2 EPÄTOSI</t>
  </si>
  <si>
    <t>&gt;=</t>
  </si>
  <si>
    <t>Suurempi tai yhtäsuuri kuin</t>
  </si>
  <si>
    <t>3&gt;=3 TOSI</t>
  </si>
  <si>
    <t>4&gt;=6 EPÄTOSI</t>
  </si>
  <si>
    <t>Useita ehtoja</t>
  </si>
  <si>
    <t>JOS- ja muut funktiot</t>
  </si>
  <si>
    <t>Mitä jos haluamme, että useampi ehto toteutuu?</t>
  </si>
  <si>
    <t>Mitä jos haluamme tarkastaa, että jokin ehdoista toteutuu?</t>
  </si>
  <si>
    <t>Entä jos halutaan tarkastaa toinen JOS-lauseke ensimmäisen jälkeen?</t>
  </si>
  <si>
    <t>Voimme laittaa muita funktioita JOS-funktion sisälle</t>
  </si>
  <si>
    <t>Voidaan käyttää JA-funktiota</t>
  </si>
  <si>
    <t>Voidaan käyttää TAI-funktiota</t>
  </si>
  <si>
    <t>Voidaan käyttää sisäkkäisiä JOS-funktioita</t>
  </si>
  <si>
    <t>Tässä tarkastetaan kaikki annetut ehdot</t>
  </si>
  <si>
    <t>Tämä funktio toteuttaa JOS-funktion, jos jokin merkitty ehto toteutuu.</t>
  </si>
  <si>
    <t>Tässä ensin käydään läpi alkuperäinen ehto ja annetaan tulos, jos se toteutuu. Tämän jälkeen tarkastetaan seuraava ehto ja annetaan sen perusteella tulos.</t>
  </si>
  <si>
    <t>Voimme asettaa ehdon, jonka toteutuessa lasketaan jokin tietty summa.</t>
  </si>
  <si>
    <t>Merkitään</t>
  </si>
  <si>
    <t>Kirjataan =JOS(JA(A1&gt;0; A2&gt;0; A3&gt;0); SUMMA(A1:A3); "Ei voida laskea")</t>
  </si>
  <si>
    <t>JA(ehto1; ehto2; ehto 3;...)</t>
  </si>
  <si>
    <t>JOS(ehto1; ehto2; ehto3;...)</t>
  </si>
  <si>
    <t>JOS(ehto1; tulosjostosi; JOS(ehto2; tulosjostosi2; tulosjosepätosi))</t>
  </si>
  <si>
    <t>Tässä siis lasketaan, että jos A1 on suurempi kuin 100, laskemme summan soluista A1-A10. Muuten todetaan, että sitä ei tehdä.</t>
  </si>
  <si>
    <t>Myös ehtoihin voidaan lisätä jokin toinen funktio.</t>
  </si>
  <si>
    <t>Tammikuun tulos</t>
  </si>
  <si>
    <t>Helmikuun tulos</t>
  </si>
  <si>
    <t>Maaliskuun tulos</t>
  </si>
  <si>
    <t xml:space="preserve">Saako bonuksen? </t>
  </si>
  <si>
    <t>Saako sittenkin?</t>
  </si>
  <si>
    <t>Aleksi A</t>
  </si>
  <si>
    <t>Bertta B</t>
  </si>
  <si>
    <t>Daniel D</t>
  </si>
  <si>
    <t>Automerkki</t>
  </si>
  <si>
    <t>Malli</t>
  </si>
  <si>
    <t>Vaihteisto</t>
  </si>
  <si>
    <t>Lopputulos</t>
  </si>
  <si>
    <t xml:space="preserve">Honda </t>
  </si>
  <si>
    <t>Accord</t>
  </si>
  <si>
    <t>Manuaali</t>
  </si>
  <si>
    <t>Mazda</t>
  </si>
  <si>
    <t>CX 30</t>
  </si>
  <si>
    <t>Automaatti</t>
  </si>
  <si>
    <t>Audi</t>
  </si>
  <si>
    <t>A4</t>
  </si>
  <si>
    <t xml:space="preserve">Toyota </t>
  </si>
  <si>
    <t>Auris</t>
  </si>
  <si>
    <t>Peugeot</t>
  </si>
  <si>
    <t>e-rifter</t>
  </si>
  <si>
    <t>Avensis</t>
  </si>
  <si>
    <t>Honda</t>
  </si>
  <si>
    <t>Civic</t>
  </si>
  <si>
    <t>Myyjän tekemien kauppojen arvo</t>
  </si>
  <si>
    <t>Päivän palkka</t>
  </si>
  <si>
    <t>LASKE-FUNKTIO</t>
  </si>
  <si>
    <t>LASKE.JOS-FUNKTIO</t>
  </si>
  <si>
    <t>LASKE.A-FUNKTIO</t>
  </si>
  <si>
    <t>LASKE.TYHJÄT-FUNKTIO</t>
  </si>
  <si>
    <t>Laskee solujen lukumäärän. Toimii ainoastaan lukuihin</t>
  </si>
  <si>
    <t>Laskee solujen lukumäärän, jotka täyttävät jonkin ehdon</t>
  </si>
  <si>
    <t>Laskee solut jotka eivät ole tyhjiä.</t>
  </si>
  <si>
    <t>Laskee tyhjät solut.</t>
  </si>
  <si>
    <t>Merkitään =LASKE()</t>
  </si>
  <si>
    <t>Merkitään LASKE.JOS()</t>
  </si>
  <si>
    <t>Merkitään LASKE.A()</t>
  </si>
  <si>
    <t>Merkitään LASKE-TYHJÄT()</t>
  </si>
  <si>
    <t>Sulkujen sisään laitetaan solut, joiden määrä halutaan laskea</t>
  </si>
  <si>
    <t>Sulkujen sisään laitetaan ehdot, joiden pitää täyttyä että solu lasketaan ja solut jotka tarkastetaan.</t>
  </si>
  <si>
    <t>Sulkujen sisään laitetaan solut, jotka halutaan laskea</t>
  </si>
  <si>
    <t>Sulkujen sisään laitetaan solut, jotka halutaan laskea.</t>
  </si>
  <si>
    <t>Nimi</t>
  </si>
  <si>
    <t>Gluteeniton</t>
  </si>
  <si>
    <t>Laktoositon</t>
  </si>
  <si>
    <t>Anne A</t>
  </si>
  <si>
    <t>Claire C</t>
  </si>
  <si>
    <t>Diandra D</t>
  </si>
  <si>
    <t>Esko E</t>
  </si>
  <si>
    <t>Felicia F</t>
  </si>
  <si>
    <t>Gabriel G</t>
  </si>
  <si>
    <t>Henrietta H</t>
  </si>
  <si>
    <t>Kuinka monta gluteenitonta</t>
  </si>
  <si>
    <t>Kuinka monta laktoositonta</t>
  </si>
  <si>
    <t>Kuinka monta gluteenitonta ja laktoositonta?</t>
  </si>
  <si>
    <t>Kuinka monella ei ole mitään erikoisruokavaliota?</t>
  </si>
  <si>
    <t>Kuinka monelle pitää tehdä jokin erikoisruokavaliota noudattava annos?</t>
  </si>
  <si>
    <t>SUMMA.JOS()-FUNKTIO</t>
  </si>
  <si>
    <t>Laskee summan soluista, jos soluihin liittyvä ehto toteutuu.</t>
  </si>
  <si>
    <t>Merkitään =SUMMA.JOS()</t>
  </si>
  <si>
    <t>Sulkeiden sisään tulee kolme osaa</t>
  </si>
  <si>
    <t>Alue</t>
  </si>
  <si>
    <t>Mistä soluista tarkastellaan ehdot</t>
  </si>
  <si>
    <t>Ehdot</t>
  </si>
  <si>
    <t>Millä ehdolla solut lasketaan summaan</t>
  </si>
  <si>
    <t>Summa-alue</t>
  </si>
  <si>
    <t>Määrittää mitkä solut lasketaan yhteen. Jos tämä jätetään tyhjäksi, oletetaan summa-alueen ja alueen olevan sama asia.</t>
  </si>
  <si>
    <t>Vuoden työtunnit</t>
  </si>
  <si>
    <t>Työsopimus</t>
  </si>
  <si>
    <t>Aleksi</t>
  </si>
  <si>
    <t>Onni</t>
  </si>
  <si>
    <t>Petra</t>
  </si>
  <si>
    <t>Silja</t>
  </si>
  <si>
    <t>Maisa</t>
  </si>
  <si>
    <t>Kiira</t>
  </si>
  <si>
    <t>Matti</t>
  </si>
  <si>
    <t>Peetu</t>
  </si>
  <si>
    <t>Miska</t>
  </si>
  <si>
    <t>Johannes</t>
  </si>
  <si>
    <t>Lilja</t>
  </si>
  <si>
    <t>Paikkakunta</t>
  </si>
  <si>
    <t>Toimipiste</t>
  </si>
  <si>
    <t>Työtehtävä</t>
  </si>
  <si>
    <t>Onko sinun alaisesi?</t>
  </si>
  <si>
    <t>Mikko M</t>
  </si>
  <si>
    <t>Tampere</t>
  </si>
  <si>
    <t>Ohjelmisto</t>
  </si>
  <si>
    <t>Mira S</t>
  </si>
  <si>
    <t>Helsinki</t>
  </si>
  <si>
    <t>Haaga</t>
  </si>
  <si>
    <t>Markkinointi</t>
  </si>
  <si>
    <t>Teija K</t>
  </si>
  <si>
    <t>Oulu</t>
  </si>
  <si>
    <t>Alppila</t>
  </si>
  <si>
    <t>Liinu R</t>
  </si>
  <si>
    <t>Pirkkala</t>
  </si>
  <si>
    <t>Meija H</t>
  </si>
  <si>
    <t>Olli T</t>
  </si>
  <si>
    <t>Tapiola</t>
  </si>
  <si>
    <t>Sakke L</t>
  </si>
  <si>
    <t>Martti A</t>
  </si>
  <si>
    <t>Touko A</t>
  </si>
  <si>
    <t>Jukka H</t>
  </si>
  <si>
    <t>Petra S</t>
  </si>
  <si>
    <t>Kari T</t>
  </si>
  <si>
    <t>Ismo L</t>
  </si>
  <si>
    <t>Larry S</t>
  </si>
  <si>
    <t>Sharilyn S</t>
  </si>
  <si>
    <t>Andrew H</t>
  </si>
  <si>
    <t>Aly N</t>
  </si>
  <si>
    <t>Myyntinumero</t>
  </si>
  <si>
    <t>Merkki</t>
  </si>
  <si>
    <t>Vuosimalli</t>
  </si>
  <si>
    <t>Toyota</t>
  </si>
  <si>
    <t>Opel</t>
  </si>
  <si>
    <t>Astra</t>
  </si>
  <si>
    <t>A8</t>
  </si>
  <si>
    <t>Mercedez-Benz</t>
  </si>
  <si>
    <t>cla</t>
  </si>
  <si>
    <t>Yaris</t>
  </si>
  <si>
    <t>Nissan</t>
  </si>
  <si>
    <t>Skyline</t>
  </si>
  <si>
    <t>Volvo</t>
  </si>
  <si>
    <t>V70</t>
  </si>
  <si>
    <t>Renault</t>
  </si>
  <si>
    <t>Clio</t>
  </si>
  <si>
    <t>EX30</t>
  </si>
  <si>
    <t xml:space="preserve">Nissan </t>
  </si>
  <si>
    <t>Micra</t>
  </si>
  <si>
    <t>Noppien silmäluvut</t>
  </si>
  <si>
    <t>Silmäluvun summa</t>
  </si>
  <si>
    <t>Todennäköisyys</t>
  </si>
  <si>
    <t>Hannalle manuaali</t>
  </si>
  <si>
    <t>Pekalle Volvo</t>
  </si>
  <si>
    <t>Oskulle 2010 tai uudempi</t>
  </si>
  <si>
    <t>Pertille manuaali ja vanhempi kuin 2012</t>
  </si>
  <si>
    <t>Funktio</t>
  </si>
  <si>
    <t>Mitä se tekee?</t>
  </si>
  <si>
    <t>Mitä tietoja funktio tarvitsee?</t>
  </si>
  <si>
    <t xml:space="preserve">SUODATA-funktio </t>
  </si>
  <si>
    <t>Merkitään =SUODATA()</t>
  </si>
  <si>
    <t>Palauttaa taulukosta rivit, jotka sisältävät tietyn arvon</t>
  </si>
  <si>
    <t>Suodatettava alue, sääntö jonka perusteella suodatetaan, tuloste jos ei toteudu.</t>
  </si>
  <si>
    <t>XHAKU-funktio</t>
  </si>
  <si>
    <t>Merkitään =XHAKU()</t>
  </si>
  <si>
    <t>Etsii johonkin soluun liittyvän tiedon annetulla kriteerillä.</t>
  </si>
  <si>
    <t>Hakukriteeri, alue jolta haetaan ja alue, jolta tulos syötetään. Tämän lisäksi voimme antaa tulosteen, joka annetaan jos emme löydä vastaavuutta tai mitä tehdään jos ei löydy suoraa vastaavuutta.</t>
  </si>
  <si>
    <t>Myydyt kappaleet</t>
  </si>
  <si>
    <t>Lippalakki</t>
  </si>
  <si>
    <t>T-paita</t>
  </si>
  <si>
    <t>Takki</t>
  </si>
  <si>
    <t>Farkut</t>
  </si>
  <si>
    <t>Viimeisen kolmen kuukauden myynnit</t>
  </si>
  <si>
    <t>Elokuun myynti</t>
  </si>
  <si>
    <t>Marty Francois</t>
  </si>
  <si>
    <t>Benedict Swallowfield</t>
  </si>
  <si>
    <t>Miisa Kainulainen</t>
  </si>
  <si>
    <t>Jacob Karlson</t>
  </si>
  <si>
    <t>Annie Lake</t>
  </si>
  <si>
    <t>Matti Kankaanpää</t>
  </si>
  <si>
    <t>Ollie Takala</t>
  </si>
  <si>
    <t>Syyskuun myynti</t>
  </si>
  <si>
    <t>Lokakuun myynti</t>
  </si>
  <si>
    <t>Pöytänumero</t>
  </si>
  <si>
    <t>Tilaus</t>
  </si>
  <si>
    <t>Tarjoilija</t>
  </si>
  <si>
    <t>Salaatti</t>
  </si>
  <si>
    <t>Emma A</t>
  </si>
  <si>
    <t>2x burger + ranskalaiset</t>
  </si>
  <si>
    <t>Topias B</t>
  </si>
  <si>
    <t>Salaatti + burger + ranskalaiset</t>
  </si>
  <si>
    <t>2x salaatti</t>
  </si>
  <si>
    <t>2x burger</t>
  </si>
  <si>
    <t>Burger</t>
  </si>
  <si>
    <t>Salaatti + burger + 2x ranskalaiset</t>
  </si>
  <si>
    <t>T-paidat yht.</t>
  </si>
  <si>
    <t>Farkut yht.</t>
  </si>
  <si>
    <t>Kuinka monta lippalakkia</t>
  </si>
  <si>
    <t>ONLUKU-FUNKTIO</t>
  </si>
  <si>
    <t>Merkitään =ONLUKU()</t>
  </si>
  <si>
    <t>Tarkastaa onko solussa oleva arvo luku. Antaa tosi/epätosi tuloksen.</t>
  </si>
  <si>
    <t>Valittu solu, jota tarkastetaan.</t>
  </si>
  <si>
    <t>ETSI-FUNKTIO</t>
  </si>
  <si>
    <t>Merkitään =ETSI()</t>
  </si>
  <si>
    <t>Etsii tekstiä solusta. Jos haettu objekti löytyy, funktio palauttaa sen sijainnin järjestysnumeron.</t>
  </si>
  <si>
    <t>Etsittävä teksti, solu josta etsitään ja kohta josta etsitään (tämä on vapaavalintainen).</t>
  </si>
  <si>
    <t>SUODATA-FUNKTIO</t>
  </si>
  <si>
    <t>ID</t>
  </si>
  <si>
    <t>Kategoria</t>
  </si>
  <si>
    <t>ActionMan</t>
  </si>
  <si>
    <t>lelut</t>
  </si>
  <si>
    <t>Tikrutoppatakki</t>
  </si>
  <si>
    <t>lastenvaatteet</t>
  </si>
  <si>
    <t>BioninenKone</t>
  </si>
  <si>
    <t>Kesähattu</t>
  </si>
  <si>
    <t>KurkkuSkootteri</t>
  </si>
  <si>
    <t>Hammaslankain</t>
  </si>
  <si>
    <t>hygieniatarvikkeet</t>
  </si>
  <si>
    <t>Tornin rakennussetti</t>
  </si>
  <si>
    <t>Princess</t>
  </si>
  <si>
    <t>Hammastahna (Cold Mint)</t>
  </si>
  <si>
    <t>Jouluvalot (väri led)</t>
  </si>
  <si>
    <t>koristeet</t>
  </si>
  <si>
    <t>Jouluvalot (kirkas)</t>
  </si>
  <si>
    <t>Tonttupehmo</t>
  </si>
  <si>
    <t>Tonttulakki</t>
  </si>
  <si>
    <t>Leikkikeittiö</t>
  </si>
  <si>
    <t>Käsisaippua</t>
  </si>
  <si>
    <t>Kranssi</t>
  </si>
  <si>
    <t>Joulukuusi (muovi)</t>
  </si>
  <si>
    <t>DS5</t>
  </si>
  <si>
    <t xml:space="preserve">pelikonsolit </t>
  </si>
  <si>
    <t>BOX360</t>
  </si>
  <si>
    <t>Kulkuset</t>
  </si>
  <si>
    <t>TV 55''</t>
  </si>
  <si>
    <t>tekniikka</t>
  </si>
  <si>
    <t>Radio Bluetooth</t>
  </si>
  <si>
    <t>Lumiukko</t>
  </si>
  <si>
    <t>Stich 2</t>
  </si>
  <si>
    <t>Poni</t>
  </si>
  <si>
    <t>Joulukarhu</t>
  </si>
  <si>
    <t>Tonttu-ukko</t>
  </si>
  <si>
    <t>Käsidesi</t>
  </si>
  <si>
    <t>Kuomat</t>
  </si>
  <si>
    <t>Proteiinipatukka (karpalo)</t>
  </si>
  <si>
    <t>välipalat</t>
  </si>
  <si>
    <t>Seesamihunajapatukka</t>
  </si>
  <si>
    <t>DS4 PRO</t>
  </si>
  <si>
    <t>Glögi-karpalo-patukka</t>
  </si>
  <si>
    <t>Hammastahna (Ice Fresh)</t>
  </si>
  <si>
    <t>Kuulokkeet (Bluetooth)</t>
  </si>
  <si>
    <t>Pöytäkuusi (muovi)</t>
  </si>
  <si>
    <t>Ranskalaiset</t>
  </si>
  <si>
    <t>Hampurilainen</t>
  </si>
  <si>
    <t>Limsa</t>
  </si>
  <si>
    <t>Vesi</t>
  </si>
  <si>
    <t>Majoneesi</t>
  </si>
  <si>
    <t>Thomas H</t>
  </si>
  <si>
    <t>Pinja K</t>
  </si>
  <si>
    <t>Anni L</t>
  </si>
  <si>
    <t>Tuote ID</t>
  </si>
  <si>
    <t>Tuotteen kategoria</t>
  </si>
  <si>
    <t>Yksikköhinta (€)</t>
  </si>
  <si>
    <t>Alennus (%)</t>
  </si>
  <si>
    <t>Pesuaine</t>
  </si>
  <si>
    <t>Saunatuote</t>
  </si>
  <si>
    <t>Wellness</t>
  </si>
  <si>
    <t>Pukeutuminen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</si>
</sst>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8" formatCode="#,##0.00\ &quot;€&quot;;[Red]\-#,##0.00\ &quot;€&quot;"/>
    <numFmt numFmtId="164" formatCode="#,##0.00\ &quot;€&quot;"/>
    <numFmt numFmtId="165" formatCode="d:m:yyyy"/>
    <numFmt numFmtId="166" formatCode="d\.m\.;@"/>
    <numFmt numFmtId="167" formatCode="#,##0.00\ [$€-1]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212529"/>
      <name val="Montserrat"/>
      <charset val="1"/>
    </font>
    <font>
      <sz val="11"/>
      <color rgb="FF000000"/>
      <name val="Aptos Narrow"/>
      <charset val="1"/>
    </font>
    <font>
      <sz val="11"/>
      <color theme="1"/>
      <name val="Segoe UI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2" fontId="0" fillId="0" borderId="0" xfId="0" applyNumberFormat="1"/>
    <xf numFmtId="14" fontId="0" fillId="0" borderId="0" xfId="0" applyNumberFormat="1"/>
    <xf numFmtId="8" fontId="0" fillId="0" borderId="0" xfId="0" applyNumberFormat="1"/>
    <xf numFmtId="6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1" xfId="0" applyFont="1" applyBorder="1"/>
    <xf numFmtId="2" fontId="1" fillId="0" borderId="1" xfId="0" applyNumberFormat="1" applyFont="1" applyBorder="1"/>
    <xf numFmtId="0" fontId="0" fillId="0" borderId="1" xfId="0" applyBorder="1"/>
    <xf numFmtId="164" fontId="0" fillId="0" borderId="1" xfId="0" applyNumberFormat="1" applyBorder="1"/>
    <xf numFmtId="14" fontId="0" fillId="0" borderId="1" xfId="0" applyNumberFormat="1" applyBorder="1"/>
    <xf numFmtId="8" fontId="0" fillId="0" borderId="1" xfId="0" applyNumberFormat="1" applyBorder="1"/>
    <xf numFmtId="6" fontId="0" fillId="0" borderId="1" xfId="0" applyNumberFormat="1" applyBorder="1"/>
    <xf numFmtId="10" fontId="0" fillId="0" borderId="0" xfId="0" applyNumberFormat="1"/>
    <xf numFmtId="165" fontId="0" fillId="0" borderId="0" xfId="0" applyNumberForma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wrapText="1"/>
    </xf>
    <xf numFmtId="0" fontId="1" fillId="0" borderId="6" xfId="0" applyFont="1" applyBorder="1"/>
    <xf numFmtId="0" fontId="0" fillId="0" borderId="6" xfId="0" applyBorder="1"/>
    <xf numFmtId="0" fontId="2" fillId="0" borderId="1" xfId="0" applyFont="1" applyBorder="1"/>
    <xf numFmtId="0" fontId="3" fillId="0" borderId="6" xfId="0" applyFont="1" applyBorder="1"/>
    <xf numFmtId="0" fontId="0" fillId="0" borderId="6" xfId="0" applyBorder="1" applyAlignment="1">
      <alignment wrapText="1"/>
    </xf>
    <xf numFmtId="0" fontId="0" fillId="0" borderId="5" xfId="0" applyBorder="1"/>
    <xf numFmtId="6" fontId="0" fillId="0" borderId="6" xfId="0" applyNumberFormat="1" applyBorder="1"/>
    <xf numFmtId="0" fontId="0" fillId="0" borderId="1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5" xfId="0" applyFont="1" applyBorder="1"/>
    <xf numFmtId="166" fontId="1" fillId="0" borderId="1" xfId="0" applyNumberFormat="1" applyFont="1" applyBorder="1"/>
    <xf numFmtId="1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Border="1"/>
    <xf numFmtId="166" fontId="0" fillId="0" borderId="0" xfId="0" applyNumberFormat="1"/>
    <xf numFmtId="166" fontId="0" fillId="0" borderId="0" xfId="0" applyNumberFormat="1" applyAlignment="1">
      <alignment wrapText="1"/>
    </xf>
    <xf numFmtId="10" fontId="0" fillId="0" borderId="1" xfId="0" applyNumberFormat="1" applyBorder="1"/>
    <xf numFmtId="0" fontId="1" fillId="0" borderId="0" xfId="0" applyFont="1"/>
    <xf numFmtId="0" fontId="0" fillId="2" borderId="1" xfId="0" applyFill="1" applyBorder="1"/>
    <xf numFmtId="0" fontId="4" fillId="0" borderId="0" xfId="0" applyFont="1"/>
    <xf numFmtId="1" fontId="4" fillId="0" borderId="0" xfId="0" applyNumberFormat="1" applyFont="1"/>
    <xf numFmtId="167" fontId="4" fillId="0" borderId="0" xfId="0" applyNumberFormat="1" applyFont="1"/>
    <xf numFmtId="10" fontId="4" fillId="0" borderId="0" xfId="0" applyNumberFormat="1" applyFont="1"/>
    <xf numFmtId="167" fontId="0" fillId="0" borderId="0" xfId="0" applyNumberFormat="1"/>
    <xf numFmtId="0" fontId="0" fillId="0" borderId="0" xfId="0" applyAlignment="1">
      <alignment horizontal="left" wrapText="1"/>
    </xf>
  </cellXfs>
  <cellStyles count="1">
    <cellStyle name="Normaali" xfId="0" builtinId="0"/>
  </cellStyles>
  <dxfs count="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#,##0.00\ &quot;€&quot;"/>
    </dxf>
    <dxf>
      <numFmt numFmtId="165" formatCode="d:m:yyyy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Tuotteiden myyntimäärä ja tuotto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'[1]Tehtävä 1'!$B$1</c:f>
              <c:strCache>
                <c:ptCount val="1"/>
                <c:pt idx="0">
                  <c:v>Myyntimäärä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'[1]Tehtävä 1'!$A$2:$A$5</c:f>
              <c:strCache>
                <c:ptCount val="4"/>
                <c:pt idx="0">
                  <c:v>Sakset</c:v>
                </c:pt>
                <c:pt idx="1">
                  <c:v>Viivain</c:v>
                </c:pt>
                <c:pt idx="2">
                  <c:v>Lyijykynä</c:v>
                </c:pt>
                <c:pt idx="3">
                  <c:v>Pyyhekumi</c:v>
                </c:pt>
              </c:strCache>
            </c:strRef>
          </c:cat>
          <c:val>
            <c:numRef>
              <c:f>'[1]Tehtävä 1'!$B$2:$B$5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37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0-4DE0-B335-EB5B1FDF2A14}"/>
            </c:ext>
          </c:extLst>
        </c:ser>
        <c:ser>
          <c:idx val="2"/>
          <c:order val="1"/>
          <c:tx>
            <c:strRef>
              <c:f>'[1]Tehtävä 1'!$D$1</c:f>
              <c:strCache>
                <c:ptCount val="1"/>
                <c:pt idx="0">
                  <c:v>Tuotto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'[1]Tehtävä 1'!$A$2:$A$5</c:f>
              <c:strCache>
                <c:ptCount val="4"/>
                <c:pt idx="0">
                  <c:v>Sakset</c:v>
                </c:pt>
                <c:pt idx="1">
                  <c:v>Viivain</c:v>
                </c:pt>
                <c:pt idx="2">
                  <c:v>Lyijykynä</c:v>
                </c:pt>
                <c:pt idx="3">
                  <c:v>Pyyhekumi</c:v>
                </c:pt>
              </c:strCache>
            </c:strRef>
          </c:cat>
          <c:val>
            <c:numRef>
              <c:f>'[1]Tehtävä 1'!$D$2:$D$5</c:f>
              <c:numCache>
                <c:formatCode>General</c:formatCode>
                <c:ptCount val="4"/>
                <c:pt idx="0">
                  <c:v>19.98</c:v>
                </c:pt>
                <c:pt idx="1">
                  <c:v>12.95</c:v>
                </c:pt>
                <c:pt idx="2">
                  <c:v>36.630000000000003</c:v>
                </c:pt>
                <c:pt idx="3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0-4DE0-B335-EB5B1FDF2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3650056"/>
        <c:axId val="1923652104"/>
      </c:barChart>
      <c:catAx>
        <c:axId val="192365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3652104"/>
        <c:crosses val="autoZero"/>
        <c:auto val="1"/>
        <c:lblAlgn val="ctr"/>
        <c:lblOffset val="100"/>
        <c:noMultiLvlLbl val="0"/>
      </c:catAx>
      <c:valAx>
        <c:axId val="1923652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3650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'[1]Tehtävä 2'!$A$2</c:f>
              <c:strCache>
                <c:ptCount val="1"/>
                <c:pt idx="0">
                  <c:v>Sukset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'[1]Tehtävä 2'!$B$1:$D$1</c:f>
              <c:strCache>
                <c:ptCount val="3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</c:strCache>
            </c:strRef>
          </c:cat>
          <c:val>
            <c:numRef>
              <c:f>'[1]Tehtävä 2'!$B$2:$D$2</c:f>
              <c:numCache>
                <c:formatCode>General</c:formatCode>
                <c:ptCount val="3"/>
                <c:pt idx="0">
                  <c:v>2200</c:v>
                </c:pt>
                <c:pt idx="1">
                  <c:v>1400</c:v>
                </c:pt>
                <c:pt idx="2">
                  <c:v>1800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E9-4A07-9780-1D940EC33D87}"/>
            </c:ext>
          </c:extLst>
        </c:ser>
        <c:ser>
          <c:idx val="1"/>
          <c:order val="1"/>
          <c:tx>
            <c:strRef>
              <c:f>'[1]Tehtävä 2'!$A$3</c:f>
              <c:strCache>
                <c:ptCount val="1"/>
                <c:pt idx="0">
                  <c:v>Sauvat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'[1]Tehtävä 2'!$B$1:$D$1</c:f>
              <c:strCache>
                <c:ptCount val="3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</c:strCache>
            </c:strRef>
          </c:cat>
          <c:val>
            <c:numRef>
              <c:f>'[1]Tehtävä 2'!$B$3:$D$3</c:f>
              <c:numCache>
                <c:formatCode>General</c:formatCode>
                <c:ptCount val="3"/>
                <c:pt idx="0">
                  <c:v>900</c:v>
                </c:pt>
                <c:pt idx="1">
                  <c:v>1000</c:v>
                </c:pt>
                <c:pt idx="2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E9-4A07-9780-1D940EC33D87}"/>
            </c:ext>
          </c:extLst>
        </c:ser>
        <c:ser>
          <c:idx val="2"/>
          <c:order val="2"/>
          <c:tx>
            <c:strRef>
              <c:f>'[1]Tehtävä 2'!$A$4</c:f>
              <c:strCache>
                <c:ptCount val="1"/>
                <c:pt idx="0">
                  <c:v>Luistimet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'[1]Tehtävä 2'!$B$1:$D$1</c:f>
              <c:strCache>
                <c:ptCount val="3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</c:strCache>
            </c:strRef>
          </c:cat>
          <c:val>
            <c:numRef>
              <c:f>'[1]Tehtävä 2'!$B$4:$D$4</c:f>
              <c:numCache>
                <c:formatCode>General</c:formatCode>
                <c:ptCount val="3"/>
                <c:pt idx="0">
                  <c:v>1500</c:v>
                </c:pt>
                <c:pt idx="1">
                  <c:v>1000</c:v>
                </c:pt>
                <c:pt idx="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E9-4A07-9780-1D940EC33D87}"/>
            </c:ext>
          </c:extLst>
        </c:ser>
        <c:ser>
          <c:idx val="3"/>
          <c:order val="3"/>
          <c:tx>
            <c:strRef>
              <c:f>'[1]Tehtävä 2'!$A$5</c:f>
              <c:strCache>
                <c:ptCount val="1"/>
                <c:pt idx="0">
                  <c:v>Pipo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'[1]Tehtävä 2'!$B$1:$D$1</c:f>
              <c:strCache>
                <c:ptCount val="3"/>
                <c:pt idx="0">
                  <c:v>Tammikuu</c:v>
                </c:pt>
                <c:pt idx="1">
                  <c:v>Helmikuu</c:v>
                </c:pt>
                <c:pt idx="2">
                  <c:v>Maaliskuu</c:v>
                </c:pt>
              </c:strCache>
            </c:strRef>
          </c:cat>
          <c:val>
            <c:numRef>
              <c:f>'[1]Tehtävä 2'!$B$5:$D$5</c:f>
              <c:numCache>
                <c:formatCode>General</c:formatCode>
                <c:ptCount val="3"/>
                <c:pt idx="0">
                  <c:v>300</c:v>
                </c:pt>
                <c:pt idx="1">
                  <c:v>500</c:v>
                </c:pt>
                <c:pt idx="2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E9-4A07-9780-1D940EC33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7751176"/>
        <c:axId val="1927753224"/>
      </c:lineChart>
      <c:catAx>
        <c:axId val="1927751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7753224"/>
        <c:crosses val="autoZero"/>
        <c:auto val="1"/>
        <c:lblAlgn val="ctr"/>
        <c:lblOffset val="100"/>
        <c:noMultiLvlLbl val="0"/>
      </c:catAx>
      <c:valAx>
        <c:axId val="1927753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7751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'[1]Tehtävä 3'!$C$1</c:f>
              <c:strCache>
                <c:ptCount val="1"/>
                <c:pt idx="0">
                  <c:v>Suhteellinen frekvenssi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41F-4439-AFA6-1FC5AF3153B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41F-4439-AFA6-1FC5AF3153B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41F-4439-AFA6-1FC5AF3153B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41F-4439-AFA6-1FC5AF3153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'[1]Tehtävä 3'!$A$2:$A$5</c:f>
              <c:strCache>
                <c:ptCount val="4"/>
                <c:pt idx="0">
                  <c:v>Pekka A</c:v>
                </c:pt>
                <c:pt idx="1">
                  <c:v>Saara B</c:v>
                </c:pt>
                <c:pt idx="2">
                  <c:v>Osmo C</c:v>
                </c:pt>
                <c:pt idx="3">
                  <c:v>Irma D</c:v>
                </c:pt>
              </c:strCache>
            </c:strRef>
          </c:cat>
          <c:val>
            <c:numRef>
              <c:f>'[1]Tehtävä 3'!$C$2:$C$5</c:f>
              <c:numCache>
                <c:formatCode>General</c:formatCode>
                <c:ptCount val="4"/>
                <c:pt idx="0">
                  <c:v>0.2365274496561402</c:v>
                </c:pt>
                <c:pt idx="1">
                  <c:v>0.32982947602441831</c:v>
                </c:pt>
                <c:pt idx="2">
                  <c:v>0.24309849605684658</c:v>
                </c:pt>
                <c:pt idx="3">
                  <c:v>0.19054457826259483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1F-4439-AFA6-1FC5AF315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180975</xdr:rowOff>
    </xdr:from>
    <xdr:to>
      <xdr:col>9</xdr:col>
      <xdr:colOff>438150</xdr:colOff>
      <xdr:row>17</xdr:row>
      <xdr:rowOff>76200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7F26CC48-7268-422E-AD3C-E72FACBBE3F5}"/>
            </a:ext>
          </a:extLst>
        </xdr:cNvPr>
        <xdr:cNvSpPr txBox="1"/>
      </xdr:nvSpPr>
      <xdr:spPr>
        <a:xfrm>
          <a:off x="5705475" y="177800"/>
          <a:ext cx="3162300" cy="2974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Excelissä voidaan laskea kirjoittamalla =-merkki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Tässä voi käyttää perus laskutoimituksia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+ yhteenlasku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vähennyslasku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* kertolasku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/  jakolasku 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^ potenssi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Sen lisäksi voidaan käyttää Excelin funktioita.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Voimme laskea yhteen käyttämällä summa-funktiota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=SUMMA(Valitut solut, joita halutaan laskea)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Muita hyödyllisiä funktioita on keskiarvo, keskihajonta, maks, min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95250</xdr:rowOff>
    </xdr:from>
    <xdr:to>
      <xdr:col>12</xdr:col>
      <xdr:colOff>304800</xdr:colOff>
      <xdr:row>16</xdr:row>
      <xdr:rowOff>114300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A800FBE8-60C6-4E4D-ABED-A13E7F5F85C6}"/>
            </a:ext>
          </a:extLst>
        </xdr:cNvPr>
        <xdr:cNvSpPr txBox="1"/>
      </xdr:nvSpPr>
      <xdr:spPr>
        <a:xfrm>
          <a:off x="3686175" y="95250"/>
          <a:ext cx="3933825" cy="2965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näkyy erään firman myyjien kuukauden myyntisummat. Laske kuinka paljon myyntiä on ollut yhteensä ja määritä sen avulla suhteelliset frekvenssit jokaiselle myyjälle.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ympyräkaavio suhteellisten frekvenssien mukaan.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447675</xdr:colOff>
      <xdr:row>0</xdr:row>
      <xdr:rowOff>9525</xdr:rowOff>
    </xdr:from>
    <xdr:to>
      <xdr:col>12</xdr:col>
      <xdr:colOff>400050</xdr:colOff>
      <xdr:row>17</xdr:row>
      <xdr:rowOff>19050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7666E38D-C299-439D-9726-B78533541C51}"/>
            </a:ext>
          </a:extLst>
        </xdr:cNvPr>
        <xdr:cNvSpPr txBox="1"/>
      </xdr:nvSpPr>
      <xdr:spPr>
        <a:xfrm>
          <a:off x="5953125" y="9525"/>
          <a:ext cx="5629275" cy="3140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on esitetty erään puhelinmyyntifirman työntekijöiden myyntejä kolmen kuukauden ajalta.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Myynnin pitää olla yli 1100€, joka kuukausi. Kahden peräkkäisen kuukauden aikana tavoitteen alittaminen johtaa irtisanomiseen.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Korosta ehdollisella muotoilulla kaikki solut, joiden tulos on vähemmän kuin 1100€. Kuka työntekijöistä on vaarassa tulla irtisanotuksi?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0</xdr:row>
      <xdr:rowOff>0</xdr:rowOff>
    </xdr:from>
    <xdr:to>
      <xdr:col>11</xdr:col>
      <xdr:colOff>85725</xdr:colOff>
      <xdr:row>9</xdr:row>
      <xdr:rowOff>142875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D0D8D67B-E6D8-4F30-B362-07AC9D183EBC}"/>
            </a:ext>
          </a:extLst>
        </xdr:cNvPr>
        <xdr:cNvSpPr txBox="1"/>
      </xdr:nvSpPr>
      <xdr:spPr>
        <a:xfrm>
          <a:off x="3924300" y="0"/>
          <a:ext cx="4162425" cy="1800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Luo taulukko ja laske jokaisen tuotteen tuotto.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kaksi erilaista kaaviota. Toisesta näkyy myyntimäärä ja toisesta tuotto. 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  <xdr:twoCellAnchor>
    <xdr:from>
      <xdr:col>4</xdr:col>
      <xdr:colOff>184150</xdr:colOff>
      <xdr:row>10</xdr:row>
      <xdr:rowOff>171450</xdr:rowOff>
    </xdr:from>
    <xdr:to>
      <xdr:col>9</xdr:col>
      <xdr:colOff>555625</xdr:colOff>
      <xdr:row>25</xdr:row>
      <xdr:rowOff>57150</xdr:rowOff>
    </xdr:to>
    <xdr:graphicFrame macro="">
      <xdr:nvGraphicFramePr>
        <xdr:cNvPr id="3" name="Kaavio 2">
          <a:extLst>
            <a:ext uri="{FF2B5EF4-FFF2-40B4-BE49-F238E27FC236}">
              <a16:creationId xmlns:a16="http://schemas.microsoft.com/office/drawing/2014/main" id="{5D92C03D-E5D7-4083-9E6D-9E918F80974E}"/>
            </a:ext>
            <a:ext uri="{147F2762-F138-4A5C-976F-8EAC2B608ADB}">
              <a16:predDERef xmlns:a16="http://schemas.microsoft.com/office/drawing/2014/main" pred="{800ED488-0A54-0723-C8E4-426896FF8E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0</xdr:row>
      <xdr:rowOff>152400</xdr:rowOff>
    </xdr:from>
    <xdr:to>
      <xdr:col>9</xdr:col>
      <xdr:colOff>428625</xdr:colOff>
      <xdr:row>12</xdr:row>
      <xdr:rowOff>133350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25BC7452-8D87-455D-A031-96DD6563248E}"/>
            </a:ext>
          </a:extLst>
        </xdr:cNvPr>
        <xdr:cNvSpPr txBox="1"/>
      </xdr:nvSpPr>
      <xdr:spPr>
        <a:xfrm>
          <a:off x="4733925" y="152400"/>
          <a:ext cx="2952750" cy="2190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näkyy erään urheiluvälineliikkeen myyntilukuja kolmelta eri kuukaudelta.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viivakaavio, josta näkyy eri tuotteiden myynnin kehitys.</a:t>
          </a:r>
        </a:p>
      </xdr:txBody>
    </xdr:sp>
    <xdr:clientData/>
  </xdr:twoCellAnchor>
  <xdr:twoCellAnchor>
    <xdr:from>
      <xdr:col>10</xdr:col>
      <xdr:colOff>260350</xdr:colOff>
      <xdr:row>0</xdr:row>
      <xdr:rowOff>139700</xdr:rowOff>
    </xdr:from>
    <xdr:to>
      <xdr:col>17</xdr:col>
      <xdr:colOff>307975</xdr:colOff>
      <xdr:row>20</xdr:row>
      <xdr:rowOff>34925</xdr:rowOff>
    </xdr:to>
    <xdr:graphicFrame macro="">
      <xdr:nvGraphicFramePr>
        <xdr:cNvPr id="3" name="Kaavio 2">
          <a:extLst>
            <a:ext uri="{FF2B5EF4-FFF2-40B4-BE49-F238E27FC236}">
              <a16:creationId xmlns:a16="http://schemas.microsoft.com/office/drawing/2014/main" id="{E62BF250-5C26-46EA-8A5F-B8DB1A743BB9}"/>
            </a:ext>
            <a:ext uri="{147F2762-F138-4A5C-976F-8EAC2B608ADB}">
              <a16:predDERef xmlns:a16="http://schemas.microsoft.com/office/drawing/2014/main" pred="{110AB42E-D8B7-C53F-9B89-99705C941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149225</xdr:colOff>
      <xdr:row>0</xdr:row>
      <xdr:rowOff>120650</xdr:rowOff>
    </xdr:from>
    <xdr:to>
      <xdr:col>11</xdr:col>
      <xdr:colOff>425450</xdr:colOff>
      <xdr:row>16</xdr:row>
      <xdr:rowOff>139700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D14282D8-033E-4D31-A753-DCC57BAB34AF}"/>
            </a:ext>
          </a:extLst>
        </xdr:cNvPr>
        <xdr:cNvSpPr txBox="1"/>
      </xdr:nvSpPr>
      <xdr:spPr>
        <a:xfrm>
          <a:off x="3197225" y="120650"/>
          <a:ext cx="3933825" cy="2965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näkyy erään firman myyjien kuukauden myyntisummat. Laske kuinka paljon myyntiä on ollut yhteensä ja määritä sen avulla suhteelliset frekvenssit jokaiselle myyjälle.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ympyräkaavio suhteellisten frekvenssien mukaan.</a:t>
          </a:r>
        </a:p>
      </xdr:txBody>
    </xdr:sp>
    <xdr:clientData/>
  </xdr:twoCellAnchor>
  <xdr:twoCellAnchor>
    <xdr:from>
      <xdr:col>5</xdr:col>
      <xdr:colOff>187325</xdr:colOff>
      <xdr:row>17</xdr:row>
      <xdr:rowOff>133350</xdr:rowOff>
    </xdr:from>
    <xdr:to>
      <xdr:col>15</xdr:col>
      <xdr:colOff>387350</xdr:colOff>
      <xdr:row>38</xdr:row>
      <xdr:rowOff>47625</xdr:rowOff>
    </xdr:to>
    <xdr:graphicFrame macro="">
      <xdr:nvGraphicFramePr>
        <xdr:cNvPr id="3" name="Kaavio 2">
          <a:extLst>
            <a:ext uri="{FF2B5EF4-FFF2-40B4-BE49-F238E27FC236}">
              <a16:creationId xmlns:a16="http://schemas.microsoft.com/office/drawing/2014/main" id="{98B2368F-1E1E-4BF5-85D7-34FED8C31D04}"/>
            </a:ext>
            <a:ext uri="{147F2762-F138-4A5C-976F-8EAC2B608ADB}">
              <a16:predDERef xmlns:a16="http://schemas.microsoft.com/office/drawing/2014/main" pred="{C0A8084B-3F8A-496B-3C43-58D37B4F78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447675</xdr:colOff>
      <xdr:row>0</xdr:row>
      <xdr:rowOff>9525</xdr:rowOff>
    </xdr:from>
    <xdr:to>
      <xdr:col>12</xdr:col>
      <xdr:colOff>400050</xdr:colOff>
      <xdr:row>17</xdr:row>
      <xdr:rowOff>19050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971FFE01-6BDC-4671-A44A-D11D0857E538}"/>
            </a:ext>
          </a:extLst>
        </xdr:cNvPr>
        <xdr:cNvSpPr txBox="1"/>
      </xdr:nvSpPr>
      <xdr:spPr>
        <a:xfrm>
          <a:off x="5953125" y="9525"/>
          <a:ext cx="5629275" cy="3140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on esitetty erään puhelinmyyntifirman työntekijöiden myyntejä kolmen kuukauden ajalta.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Myynnin pitää olla yli 1100€, joka kuukausi. Kahden peräkkäisen kuukauden aikana tavoitteen alittaminen johtaa irtisanomiseen.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Korosta ehdollisella muotoilulla kaikki solut, joiden tulos on vähemmän kuin 1100€. Kuka työntekijöistä on vaarassa tulla irtisanotuksi?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1435100</xdr:colOff>
      <xdr:row>40</xdr:row>
      <xdr:rowOff>9525</xdr:rowOff>
    </xdr:from>
    <xdr:to>
      <xdr:col>4</xdr:col>
      <xdr:colOff>6350</xdr:colOff>
      <xdr:row>52</xdr:row>
      <xdr:rowOff>111125</xdr:rowOff>
    </xdr:to>
    <xdr:sp macro="" textlink="">
      <xdr:nvSpPr>
        <xdr:cNvPr id="3" name="Tekstiruutu 2">
          <a:extLst>
            <a:ext uri="{FF2B5EF4-FFF2-40B4-BE49-F238E27FC236}">
              <a16:creationId xmlns:a16="http://schemas.microsoft.com/office/drawing/2014/main" id="{96095613-5172-43BD-A618-770B0FCCA60F}"/>
            </a:ext>
          </a:extLst>
        </xdr:cNvPr>
        <xdr:cNvSpPr txBox="1"/>
      </xdr:nvSpPr>
      <xdr:spPr>
        <a:xfrm>
          <a:off x="4987925" y="12696825"/>
          <a:ext cx="3076575" cy="2273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Puhelinmyyntifirma maksaa peruspalkkaa päivässä 50€. Jos myynti yhteensä on enemmän kuin 62,5€ päivältä. Palkka on 80% omien myyntien arvosta.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Kuinka suuren palkan Myyjä saa?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444500</xdr:colOff>
      <xdr:row>0</xdr:row>
      <xdr:rowOff>44450</xdr:rowOff>
    </xdr:from>
    <xdr:to>
      <xdr:col>9</xdr:col>
      <xdr:colOff>438150</xdr:colOff>
      <xdr:row>20</xdr:row>
      <xdr:rowOff>28575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E4BF5674-D4E8-4E1C-921A-813FBE87EE03}"/>
            </a:ext>
          </a:extLst>
        </xdr:cNvPr>
        <xdr:cNvSpPr txBox="1"/>
      </xdr:nvSpPr>
      <xdr:spPr>
        <a:xfrm>
          <a:off x="2273300" y="44450"/>
          <a:ext cx="3651250" cy="3603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on erään työpaikan työntekijöiden työtuntimääriä kuluneelta vuodelta.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Jos työntekijä on tehnyt 1000 tuntia tai enemmän vuoden aikana, hän on päätoiminen työntekijä. Muuten hän on sivutoiminen. Käytä JOS-funktiota ja selvitä ketkä ovat pää- ja sivutoimisia työntekijöitä.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0</xdr:row>
      <xdr:rowOff>123825</xdr:rowOff>
    </xdr:from>
    <xdr:to>
      <xdr:col>13</xdr:col>
      <xdr:colOff>295275</xdr:colOff>
      <xdr:row>19</xdr:row>
      <xdr:rowOff>66675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F99EA2C6-F6BC-4928-BB94-EA9B9F0BCB51}"/>
            </a:ext>
          </a:extLst>
        </xdr:cNvPr>
        <xdr:cNvSpPr txBox="1"/>
      </xdr:nvSpPr>
      <xdr:spPr>
        <a:xfrm>
          <a:off x="7366000" y="123825"/>
          <a:ext cx="4257675" cy="3441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Olet erään IT-firman esimies. Oheisessa listassa on työntekijöitä firman eri toimipisteiltä Suomessa.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Sinun pitää selvitttää ketkä kuuluvat sinun tiimiisi.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Alaisesi ovat Helsingin tapiolan pisteeltä ohjelmistokehittäjiä.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JOS- sekä JA-funktioita.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</xdr:row>
      <xdr:rowOff>19050</xdr:rowOff>
    </xdr:from>
    <xdr:to>
      <xdr:col>13</xdr:col>
      <xdr:colOff>542925</xdr:colOff>
      <xdr:row>25</xdr:row>
      <xdr:rowOff>152400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11EC7EB6-D316-46B5-9AA2-7DFF2AFD5DF0}"/>
            </a:ext>
          </a:extLst>
        </xdr:cNvPr>
        <xdr:cNvSpPr txBox="1"/>
      </xdr:nvSpPr>
      <xdr:spPr>
        <a:xfrm>
          <a:off x="8940800" y="203200"/>
          <a:ext cx="5730875" cy="455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on myynnissä olevia autoja. Hyödynnä laskennassa eri LASKE-funktioita.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Hanna haluaa auton, jossa on manuaali-vaihteisto. Kuinka monta vaihtoehtoa hänellä on?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Pekka haluaa ostaa Volvon, kuinka monta vaihtoehtoa hänellä on?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Osku haluaa auton, joka on 2010 vuosimalliltaan tai uudempi. Paljonko hänellä on vaihtoehtoja?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Pertti haluaa auton, joka on manuaali ja vanhempi kuin 2012. Paljonko hänellä on vaihtoehtoja?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12</xdr:col>
      <xdr:colOff>152400</xdr:colOff>
      <xdr:row>17</xdr:row>
      <xdr:rowOff>180975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0E563BCE-9F95-9C3C-0AE3-C784E4AE2248}"/>
            </a:ext>
          </a:extLst>
        </xdr:cNvPr>
        <xdr:cNvSpPr txBox="1"/>
      </xdr:nvSpPr>
      <xdr:spPr>
        <a:xfrm>
          <a:off x="5362575" y="0"/>
          <a:ext cx="4419600" cy="341947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Taulukkoon on merkitty erään yrityksen tekemiä keksejä, niiden myyntimääriä ja hintoja.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Lisää taulukolle reunat.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Muotoile tekstit.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Määrittele hinta näkymään euroissa.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Laske yksikköhinta ja käytä täyttökahvaa.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Voit tarkastaa vastauksen 'tarkasta'-solun oikeasta yläkulmasta.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0</xdr:row>
      <xdr:rowOff>0</xdr:rowOff>
    </xdr:from>
    <xdr:to>
      <xdr:col>14</xdr:col>
      <xdr:colOff>180975</xdr:colOff>
      <xdr:row>16</xdr:row>
      <xdr:rowOff>142875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17FF5477-8E71-4E9A-B894-56CA0CE29588}"/>
            </a:ext>
          </a:extLst>
        </xdr:cNvPr>
        <xdr:cNvSpPr txBox="1"/>
      </xdr:nvSpPr>
      <xdr:spPr>
        <a:xfrm>
          <a:off x="6369050" y="0"/>
          <a:ext cx="4067175" cy="308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Kahta tavallista noppaa heitetään. Laske taulukkoon heitettyjen noppien silmälukujen summa. Listaa kaikki mahdolliset silmälukujen summat ja laske näiden summien toteutumiselle todennäköisyydet.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Hyödynnä laskemisessa mahdollisimman paljon Excelien funktioita.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Osittain absoluuttisista viittauksista on hyötyä.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444499</xdr:colOff>
      <xdr:row>0</xdr:row>
      <xdr:rowOff>44450</xdr:rowOff>
    </xdr:from>
    <xdr:to>
      <xdr:col>10</xdr:col>
      <xdr:colOff>85724</xdr:colOff>
      <xdr:row>18</xdr:row>
      <xdr:rowOff>38100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6918B1AE-AE68-4CC9-B095-F620187471BB}"/>
            </a:ext>
          </a:extLst>
        </xdr:cNvPr>
        <xdr:cNvSpPr txBox="1"/>
      </xdr:nvSpPr>
      <xdr:spPr>
        <a:xfrm>
          <a:off x="2273299" y="44450"/>
          <a:ext cx="3908425" cy="325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Taulukossa on erään työpaikan työntekijöiden työtuntimääriä kuluneelta vuodelta.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Jos työntekijä on tehnyt 1000 tuntia tai enemmän vuoden aikana, hän on päätoiminen työntekijä. Muuten hän on sivutoiminen. Käytä JOS-funktiota ja selvitä ketkä ovat pää- ja sivutoimisia työntekijöitä.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0</xdr:row>
      <xdr:rowOff>123825</xdr:rowOff>
    </xdr:from>
    <xdr:to>
      <xdr:col>13</xdr:col>
      <xdr:colOff>295275</xdr:colOff>
      <xdr:row>19</xdr:row>
      <xdr:rowOff>66675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41FAF236-E4AD-4116-AA9C-142AEB6AA448}"/>
            </a:ext>
          </a:extLst>
        </xdr:cNvPr>
        <xdr:cNvSpPr txBox="1"/>
      </xdr:nvSpPr>
      <xdr:spPr>
        <a:xfrm>
          <a:off x="7366000" y="123825"/>
          <a:ext cx="4257675" cy="3441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Olet erään IT-firman esimies. Oheisessa listassa on työntekijöitä firman eri toimipisteiltä Suomessa.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Sinun pitää selvitttää ketkä kuuluvat sinun tiimiisi.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Alaisesi ovat Helsingin tapiolan pisteeltä ohjelmistokehittäjiä.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JOS- sekä JA-funktioita.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</xdr:row>
      <xdr:rowOff>19050</xdr:rowOff>
    </xdr:from>
    <xdr:to>
      <xdr:col>13</xdr:col>
      <xdr:colOff>542925</xdr:colOff>
      <xdr:row>25</xdr:row>
      <xdr:rowOff>152400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1C91958B-2295-4156-8C13-9DAD664A48E2}"/>
            </a:ext>
          </a:extLst>
        </xdr:cNvPr>
        <xdr:cNvSpPr txBox="1"/>
      </xdr:nvSpPr>
      <xdr:spPr>
        <a:xfrm>
          <a:off x="8940800" y="203200"/>
          <a:ext cx="5730875" cy="4737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on myynnissä olevia autoja. Hyödynnä laskennassa eri LASKE-funktioita.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Hanna haluaa auton, jossa on manuaali-vaihteisto. Kuinka monta vaihtoehtoa hänellä on?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Pekka haluaa ostaa Volvon, kuinka monta vaihtoehtoa hänellä on?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Osku haluaa auton, joka on 2010 vuosimalliltaan tai uudempi. Paljonko hänellä on vaihtoehtoja?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Pertti haluaa auton, joka on manuaali ja vanhempi kuin 2012. Paljonko hänellä on vaihtoehtoja?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0</xdr:row>
      <xdr:rowOff>0</xdr:rowOff>
    </xdr:from>
    <xdr:to>
      <xdr:col>14</xdr:col>
      <xdr:colOff>180975</xdr:colOff>
      <xdr:row>16</xdr:row>
      <xdr:rowOff>142875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6C99E5DB-584C-4FE7-954D-94DFE9236BDB}"/>
            </a:ext>
          </a:extLst>
        </xdr:cNvPr>
        <xdr:cNvSpPr txBox="1"/>
      </xdr:nvSpPr>
      <xdr:spPr>
        <a:xfrm>
          <a:off x="6369050" y="0"/>
          <a:ext cx="4067175" cy="308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Kahta tavallista noppaa heitetään. Laske taulukkoon heitettyjen noppien silmälukujen summa. Listaa kaikki mahdolliset silmälukujen summat ja laske näiden summien toteutumiselle todennäköisyydet.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Hyödynnä laskemisessa mahdollisimman paljon Excelien funktioita.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Osittain absoluuttisista viittauksista on hyötyä.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0</xdr:row>
      <xdr:rowOff>104775</xdr:rowOff>
    </xdr:from>
    <xdr:to>
      <xdr:col>7</xdr:col>
      <xdr:colOff>95250</xdr:colOff>
      <xdr:row>10</xdr:row>
      <xdr:rowOff>85725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8128391B-74B5-4F43-807D-584E2D952520}"/>
            </a:ext>
          </a:extLst>
        </xdr:cNvPr>
        <xdr:cNvSpPr txBox="1"/>
      </xdr:nvSpPr>
      <xdr:spPr>
        <a:xfrm>
          <a:off x="5295900" y="104775"/>
          <a:ext cx="6305550" cy="2533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Voimme viitata eri välilehdillä sijaitseviin taulukoihin. Saman tiedoston sisällä riittää laittaa laskukaavaan välilehden nimi, huutomerkki ja solut jotka sieltä valitaan.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Voimme viitata myös eri tiedostoon. Verkkoversiossa voimme tehdä linkin ja jakaa sillä tiedot. Voimme myös suoraan viitata klikkaamalla käytettäviä soluja eri välilehdestä.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Tällä tavalla saamme tehokkaasti haettua dataa eri tiedostoilta ilman tarvetta kopioida ja liittää samoja tietoja useaan kertaan. Näin saamme tehtyä myös siistit sivut esimerkiksi yhteenvedolle.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>
            <a:latin typeface="+mn-lt"/>
            <a:ea typeface="+mn-lt"/>
            <a:cs typeface="+mn-lt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0</xdr:rowOff>
    </xdr:from>
    <xdr:to>
      <xdr:col>14</xdr:col>
      <xdr:colOff>19050</xdr:colOff>
      <xdr:row>26</xdr:row>
      <xdr:rowOff>9525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A4CC25FA-897B-4310-B564-A5F627C18F6C}"/>
            </a:ext>
          </a:extLst>
        </xdr:cNvPr>
        <xdr:cNvSpPr txBox="1"/>
      </xdr:nvSpPr>
      <xdr:spPr>
        <a:xfrm>
          <a:off x="5810250" y="0"/>
          <a:ext cx="5105400" cy="4711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näkyy erään nettikaupan tilauksia.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jokaisen tilauksen aiheuttama tuotto.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Tämän jälkeen käytä SUMMA.JOS-funktiota ja laske seuraavat asiat: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paljon t-paidat ovat tehneet tuottoa?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paljon farkut ovat tehneet tuottoa?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monta lippalakkia on myyty?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Bonus: Kokeile tyhjentää hinnat ja täydennä ne uudelleen käyttämällä sisäkkäisiä JOS-funktioita. Lippalakin hinta on 24,99€, t-paidan on 39,99€, farkut ovat 79,99€ ja takki on 159,99€.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57150</xdr:rowOff>
    </xdr:from>
    <xdr:to>
      <xdr:col>12</xdr:col>
      <xdr:colOff>142875</xdr:colOff>
      <xdr:row>19</xdr:row>
      <xdr:rowOff>38100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524D44F1-9167-4FE6-BFB0-A90D3BD6FD26}"/>
            </a:ext>
          </a:extLst>
        </xdr:cNvPr>
        <xdr:cNvSpPr txBox="1"/>
      </xdr:nvSpPr>
      <xdr:spPr>
        <a:xfrm>
          <a:off x="4311650" y="57150"/>
          <a:ext cx="5638800" cy="3419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Kolmella välilehdellä 4.3, 4.4 ja 4.5 on kolmen edellisen kuukauden myyntitulokset työntekijöiden mukaan.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näiden välilehtien tietoja ja laske yhteenveto tälle välilehdelle.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ehdollinen muotoilu, jossa on korostettu kaikki, joiden myynti kokonaisuudessaan on yli 7500€.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kaikkien työntekijöiden kokonaismyynti viimeiseltä kolmelta kuukaudelta.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0</xdr:row>
      <xdr:rowOff>95250</xdr:rowOff>
    </xdr:from>
    <xdr:to>
      <xdr:col>13</xdr:col>
      <xdr:colOff>409575</xdr:colOff>
      <xdr:row>20</xdr:row>
      <xdr:rowOff>28575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822736FF-B957-401E-9436-76B78B3F2FE1}"/>
            </a:ext>
          </a:extLst>
        </xdr:cNvPr>
        <xdr:cNvSpPr txBox="1"/>
      </xdr:nvSpPr>
      <xdr:spPr>
        <a:xfrm>
          <a:off x="10864850" y="95250"/>
          <a:ext cx="3848100" cy="354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Taulukosta näkyy ravintolassa käytetyt pöydät, niissä tehdyt tilaukset ja kuka on tarjoillut niihin.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xhaku.funktiota ja täytä taulukkoon, kuka toimi tarjoilijana millekin pöydälle. Jos pöydälle ei löydy tarjoilijaa, merkitse "ei ollut käytössä")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0</xdr:rowOff>
    </xdr:from>
    <xdr:to>
      <xdr:col>14</xdr:col>
      <xdr:colOff>19050</xdr:colOff>
      <xdr:row>26</xdr:row>
      <xdr:rowOff>9525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7FCE0B26-E540-4A64-A556-D4F942607ACC}"/>
            </a:ext>
          </a:extLst>
        </xdr:cNvPr>
        <xdr:cNvSpPr txBox="1"/>
      </xdr:nvSpPr>
      <xdr:spPr>
        <a:xfrm>
          <a:off x="5810250" y="0"/>
          <a:ext cx="5105400" cy="4797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näkyy erään nettikaupan tilauksia.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jokaisen tilauksen aiheuttama tuotto.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Tämän jälkeen käytä SUMMA.JOS-funktiota ja laske seuraavat asiat: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paljon t-paidat ovat tehneet tuottoa?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paljon farkut ovat tehneet tuottoa?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-Kuinka monta lippalakkia on myyty?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Bonus: Kokeile tyhjentää hinnat ja täydennä ne uudelleen käyttämällä sisäkkäisiä JOS-funktioita. Lippalakin hinta on 24,99€, t-paidan on 39,99€, farkut ovat 79,99€ ja takki on 159,99€.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714375</xdr:colOff>
      <xdr:row>17</xdr:row>
      <xdr:rowOff>123825</xdr:rowOff>
    </xdr:from>
    <xdr:to>
      <xdr:col>5</xdr:col>
      <xdr:colOff>161925</xdr:colOff>
      <xdr:row>36</xdr:row>
      <xdr:rowOff>161925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A08C6707-0AED-46D9-DCA3-06AF173FAA74}"/>
            </a:ext>
          </a:extLst>
        </xdr:cNvPr>
        <xdr:cNvSpPr txBox="1"/>
      </xdr:nvSpPr>
      <xdr:spPr>
        <a:xfrm>
          <a:off x="714375" y="3362325"/>
          <a:ext cx="5553075" cy="3657600"/>
        </a:xfrm>
        <a:prstGeom prst="rect">
          <a:avLst/>
        </a:prstGeom>
        <a:ln/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-Lisää taulukkoon sarakkeet SUMMA, EROTUS, TULO JA KESKIARVO</a:t>
          </a: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(Ole tarkkana, että nämä nimet tulevat ensimmäiselle riville)</a:t>
          </a:r>
        </a:p>
        <a:p>
          <a:pPr marL="0" indent="0" algn="l"/>
          <a:endParaRPr lang="en-US" sz="16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-Laske nämä laskutoimitukset täyttökahvaa hyödyntämällä. Käytä lukupareja A ja B. Esimerkiksi ensimmäinen summa on 5+9, erotus on 5-9 jne.</a:t>
          </a:r>
        </a:p>
        <a:p>
          <a:pPr marL="0" indent="0" algn="l"/>
          <a:endParaRPr lang="en-US" sz="16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-Muotoile taulukko mielestäsi sopivan näköiseksi.</a:t>
          </a:r>
        </a:p>
        <a:p>
          <a:pPr marL="0" indent="0" algn="l"/>
          <a:endParaRPr lang="en-US" sz="11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57150</xdr:rowOff>
    </xdr:from>
    <xdr:to>
      <xdr:col>12</xdr:col>
      <xdr:colOff>142875</xdr:colOff>
      <xdr:row>19</xdr:row>
      <xdr:rowOff>38100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34A2BE8F-806D-4606-9B56-C6DEA5CF84E2}"/>
            </a:ext>
          </a:extLst>
        </xdr:cNvPr>
        <xdr:cNvSpPr txBox="1"/>
      </xdr:nvSpPr>
      <xdr:spPr>
        <a:xfrm>
          <a:off x="4511675" y="57150"/>
          <a:ext cx="5638800" cy="347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Kolmella välilehdellä 2.1, 2.2 ja 2.3 on kolmen edellisen kuukauden myyntitulokset työntekijöiden mukaan.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näiden välilehtien tietoja ja laske yhteenveto tälle välilehdelle.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ehdollinen muotoilu, jossa on korostettu kaikki, joiden myynti kokonaisuudessaan on yli 7500€.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kaikkien työntekijöiden kokonaismyynti viimeiseltä kolmelta kuukaudelta.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0</xdr:row>
      <xdr:rowOff>95250</xdr:rowOff>
    </xdr:from>
    <xdr:to>
      <xdr:col>13</xdr:col>
      <xdr:colOff>409575</xdr:colOff>
      <xdr:row>20</xdr:row>
      <xdr:rowOff>28575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F7338A5E-55DB-494B-90E7-45EC1C2567D1}"/>
            </a:ext>
          </a:extLst>
        </xdr:cNvPr>
        <xdr:cNvSpPr txBox="1"/>
      </xdr:nvSpPr>
      <xdr:spPr>
        <a:xfrm>
          <a:off x="10861675" y="95250"/>
          <a:ext cx="3848100" cy="3616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Taulukosta näkyy ravintolassa käytetyt pöydät, niissä tehdyt tilaukset ja kuka on tarjoillut niihin.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xhaku.funktiota ja täytä taulukkoon, kuka toimi tarjoilijana millekin pöydälle. Jos pöydälle ei löydy tarjoilijaa, merkitse "ei ollut käytössä")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1</xdr:row>
      <xdr:rowOff>38100</xdr:rowOff>
    </xdr:from>
    <xdr:to>
      <xdr:col>13</xdr:col>
      <xdr:colOff>361950</xdr:colOff>
      <xdr:row>6</xdr:row>
      <xdr:rowOff>133350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56CDFEA7-CB78-4223-A274-18D832F7F02E}"/>
            </a:ext>
          </a:extLst>
        </xdr:cNvPr>
        <xdr:cNvSpPr txBox="1"/>
      </xdr:nvSpPr>
      <xdr:spPr>
        <a:xfrm>
          <a:off x="7073900" y="222250"/>
          <a:ext cx="5505450" cy="1016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suodata-funktiota ja etsi kaikki tilaukset, joiden hinta on ollut yli 30€.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0</xdr:row>
      <xdr:rowOff>76200</xdr:rowOff>
    </xdr:from>
    <xdr:to>
      <xdr:col>8</xdr:col>
      <xdr:colOff>314325</xdr:colOff>
      <xdr:row>22</xdr:row>
      <xdr:rowOff>9525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2FD04DAE-5459-43B3-8880-4664F2872DA2}"/>
            </a:ext>
          </a:extLst>
        </xdr:cNvPr>
        <xdr:cNvSpPr txBox="1"/>
      </xdr:nvSpPr>
      <xdr:spPr>
        <a:xfrm>
          <a:off x="6911975" y="76200"/>
          <a:ext cx="5721350" cy="3984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8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Käytä SUODATA-funktiota ja etsi kaikki tekniikka-kategoriaan kuuluvat tuotteet.</a:t>
          </a:r>
        </a:p>
        <a:p>
          <a:pPr marL="0" indent="0" algn="l"/>
          <a:endParaRPr lang="en-US" sz="18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8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BONUS: Tee hakukenttä, joka tulostaa kaikki tiettyyn kategoriaan kuuluvat tuotteet.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200025</xdr:colOff>
      <xdr:row>0</xdr:row>
      <xdr:rowOff>95250</xdr:rowOff>
    </xdr:from>
    <xdr:to>
      <xdr:col>17</xdr:col>
      <xdr:colOff>247650</xdr:colOff>
      <xdr:row>21</xdr:row>
      <xdr:rowOff>76200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F289D166-EC8B-43C2-8DE3-9E9A7E4CD6CE}"/>
            </a:ext>
          </a:extLst>
        </xdr:cNvPr>
        <xdr:cNvSpPr txBox="1"/>
      </xdr:nvSpPr>
      <xdr:spPr>
        <a:xfrm>
          <a:off x="13281025" y="95250"/>
          <a:ext cx="4924425" cy="3848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8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Taulukosta näkyy erään hampurilaisravintolan tilaukset yhdeltä illalta. Tee taulukosta Pivot-taulukko. Selvitä pivot taulukon avulla kuinka paljon illan aikana myytiin ruokaa yhteensä. Keneltä tarjoilialta tilattiin määrällisesti eniten?</a:t>
          </a:r>
        </a:p>
        <a:p>
          <a:pPr marL="0" indent="0" algn="l"/>
          <a:endParaRPr lang="en-US" sz="18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8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Missä pöydässä kokonaisuudessaan tilattiin eniten? Missä vähiten?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552450</xdr:colOff>
      <xdr:row>0</xdr:row>
      <xdr:rowOff>28575</xdr:rowOff>
    </xdr:from>
    <xdr:to>
      <xdr:col>23</xdr:col>
      <xdr:colOff>142875</xdr:colOff>
      <xdr:row>32</xdr:row>
      <xdr:rowOff>38100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02A47133-574E-4996-99E8-A5B74D3C8FD5}"/>
            </a:ext>
          </a:extLst>
        </xdr:cNvPr>
        <xdr:cNvSpPr txBox="1"/>
      </xdr:nvSpPr>
      <xdr:spPr>
        <a:xfrm>
          <a:off x="8934450" y="25400"/>
          <a:ext cx="8731250" cy="5832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Välilehdet 6.1, 6.2 ja 6.3 kuvaavat erään yrityksen tuotteiden myyntiä kolmen kuukauden ajalta. Laske välilehtiin kuinka paljon myyntiä on tullut kaikilla eri tuotteilla ja kuinka paljon voittoa jää alennuksen jälkeen.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yhteenveto taulukko, jossa on jokaisen tuotteen myynti yhteensä viimeisen kolmen kuukauden ajalta.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eri tuotteiden kokonaismyynnin keskiarvo.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ehdollinen muotoilu, joka korostaa kaikki myydyt tuotteet joiden myynti oli yli keskiarvon.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kuinka paljon kukin kategoria tuotti yhteensä rahaa. Mikä kategoria oli tuottoisin?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kaavio, josta näkyy jokaisen kategorian osuus myynnistä.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Laske jokaisen kategorian määrällinen myynti.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BONUS: Etsi parhaimman tuoton tehneen tuotteen ID.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1085850</xdr:colOff>
      <xdr:row>0</xdr:row>
      <xdr:rowOff>66675</xdr:rowOff>
    </xdr:from>
    <xdr:to>
      <xdr:col>11</xdr:col>
      <xdr:colOff>219075</xdr:colOff>
      <xdr:row>17</xdr:row>
      <xdr:rowOff>133350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E328BBFC-869B-3B39-BEE4-988D410FF4E8}"/>
            </a:ext>
          </a:extLst>
        </xdr:cNvPr>
        <xdr:cNvSpPr txBox="1"/>
      </xdr:nvSpPr>
      <xdr:spPr>
        <a:xfrm>
          <a:off x="7581900" y="66675"/>
          <a:ext cx="3638550" cy="3305175"/>
        </a:xfrm>
        <a:prstGeom prst="rect">
          <a:avLst/>
        </a:prstGeom>
        <a:solidFill>
          <a:schemeClr val="tx2">
            <a:lumMod val="25000"/>
            <a:lumOff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löytyy kolmen työntekijän myynnit yhden työviikon ajalta.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-Tee taulukosta siistin näköinen. Lisää alas rivi, jossa näkyy kaikkien myynnit yhteensä. 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-Tee sarake, jossa selvität jokaisen päivän suurimman myyntituloksen. Tässä kannattaa käyttää MAKS-funktiota.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-Selvitä myös kenellä on suurin myynti koko viikon ajalta.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12</xdr:col>
      <xdr:colOff>152400</xdr:colOff>
      <xdr:row>17</xdr:row>
      <xdr:rowOff>180975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EB82FC7B-CF18-40D1-B17F-9650D2EBE503}"/>
            </a:ext>
          </a:extLst>
        </xdr:cNvPr>
        <xdr:cNvSpPr txBox="1"/>
      </xdr:nvSpPr>
      <xdr:spPr>
        <a:xfrm>
          <a:off x="5591175" y="0"/>
          <a:ext cx="4419600" cy="325437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Taulukkoon on merkitty erään yrityksen tekemiä keksejä, niiden myyntimääriä ja hintoja.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Lisää taulukolle reunat.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Muotoile tekstit.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Määrittele hinta näkymään euroissa.</a:t>
          </a: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 Laske yksikköhinta ja käytä täyttökahvaa.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Voit tarkastaa vastauksen 'tarkasta'-solun oikeasta yläkulmasta.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0</xdr:row>
      <xdr:rowOff>69850</xdr:rowOff>
    </xdr:from>
    <xdr:to>
      <xdr:col>16</xdr:col>
      <xdr:colOff>285750</xdr:colOff>
      <xdr:row>19</xdr:row>
      <xdr:rowOff>107950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B634FE0B-D456-4114-805F-B01A2D94EBF6}"/>
            </a:ext>
          </a:extLst>
        </xdr:cNvPr>
        <xdr:cNvSpPr txBox="1"/>
      </xdr:nvSpPr>
      <xdr:spPr>
        <a:xfrm>
          <a:off x="4486275" y="69850"/>
          <a:ext cx="5553075" cy="3536950"/>
        </a:xfrm>
        <a:prstGeom prst="rect">
          <a:avLst/>
        </a:prstGeom>
        <a:ln/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-Lisää taulukkoon sarakkeet SUMMA, EROTUS, TULO JA KESKIARVO</a:t>
          </a: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(Ole tarkkana, että nämä nimet tulevat ensimmäiselle riville)</a:t>
          </a:r>
        </a:p>
        <a:p>
          <a:pPr marL="0" indent="0" algn="l"/>
          <a:endParaRPr lang="en-US" sz="16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-Laske nämä laskutoimitukset täyttökahvaa hyödyntämällä. Käytä lukupareja A ja B. Esimerkiksi ensimmäinen summa on 5+9, erotus on 5-9 jne.</a:t>
          </a:r>
        </a:p>
        <a:p>
          <a:pPr marL="0" indent="0" algn="l"/>
          <a:endParaRPr lang="en-US" sz="16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chemeClr val="lt1"/>
              </a:solidFill>
              <a:latin typeface="Aptos Narrow" panose="020B0004020202020204" pitchFamily="34" charset="0"/>
            </a:rPr>
            <a:t>-Muotoile taulukko mielestäsi sopivan näköiseksi.</a:t>
          </a:r>
        </a:p>
        <a:p>
          <a:pPr marL="0" indent="0" algn="l"/>
          <a:endParaRPr lang="en-US" sz="11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chemeClr val="lt1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1085850</xdr:colOff>
      <xdr:row>0</xdr:row>
      <xdr:rowOff>66675</xdr:rowOff>
    </xdr:from>
    <xdr:to>
      <xdr:col>11</xdr:col>
      <xdr:colOff>219075</xdr:colOff>
      <xdr:row>17</xdr:row>
      <xdr:rowOff>133350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005A9FBA-515F-4F49-886F-AE83C4B4A51B}"/>
            </a:ext>
          </a:extLst>
        </xdr:cNvPr>
        <xdr:cNvSpPr txBox="1"/>
      </xdr:nvSpPr>
      <xdr:spPr>
        <a:xfrm>
          <a:off x="7896225" y="63500"/>
          <a:ext cx="3702050" cy="3146425"/>
        </a:xfrm>
        <a:prstGeom prst="rect">
          <a:avLst/>
        </a:prstGeom>
        <a:solidFill>
          <a:schemeClr val="tx2">
            <a:lumMod val="25000"/>
            <a:lumOff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löytyy kolmen työntekijän myynnit yhden työviikon ajalta.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-Tee taulukosta siistin näköinen. Lisää alas rivi, jossa näkyy kaikkien myynnit yhteensä. 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-Tee sarake, jossa selvität jokaisen päivän suurimman myyntituloksen. Tässä kannattaa käyttää MAKS-funktiota.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-Selvitä myös kenellä on suurin myynti koko viikon ajalta.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0</xdr:row>
      <xdr:rowOff>0</xdr:rowOff>
    </xdr:from>
    <xdr:to>
      <xdr:col>11</xdr:col>
      <xdr:colOff>85725</xdr:colOff>
      <xdr:row>9</xdr:row>
      <xdr:rowOff>142875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581E9F77-7C16-44E9-900C-D7AE8007618E}"/>
            </a:ext>
          </a:extLst>
        </xdr:cNvPr>
        <xdr:cNvSpPr txBox="1"/>
      </xdr:nvSpPr>
      <xdr:spPr>
        <a:xfrm>
          <a:off x="3924300" y="0"/>
          <a:ext cx="4162425" cy="1800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Luo taulukko ja laske jokaisen tuotteen tuotto. 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kaksi erilaista kaaviota. Toisesta näkyy myyntimäärä ja toisesta tuotto. 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0</xdr:row>
      <xdr:rowOff>152400</xdr:rowOff>
    </xdr:from>
    <xdr:to>
      <xdr:col>9</xdr:col>
      <xdr:colOff>428625</xdr:colOff>
      <xdr:row>12</xdr:row>
      <xdr:rowOff>133350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DC7105FA-7211-4E6F-97C9-FB445A85E5D8}"/>
            </a:ext>
          </a:extLst>
        </xdr:cNvPr>
        <xdr:cNvSpPr txBox="1"/>
      </xdr:nvSpPr>
      <xdr:spPr>
        <a:xfrm>
          <a:off x="4733925" y="152400"/>
          <a:ext cx="2952750" cy="2190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Oheisessa taulukossa näkyy erään urheiluvälineliikkeen myyntilukuja kolmelta eri kuukaudelta.</a:t>
          </a:r>
        </a:p>
        <a:p>
          <a:pPr marL="0" indent="0" algn="l"/>
          <a:endParaRPr lang="en-US" sz="16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6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Tee viivakaavio, josta näkyy eri tuotteiden myynnin kehitys.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mari_korpela_sasky_fi/Documents/Digiperustaidot%20haltuun%201258/Materiaali/Excel/Toiset%20harjoitusteht&#228;v&#228;t%20-%20Ratkaisut.xlsx" TargetMode="External"/><Relationship Id="rId2" Type="http://schemas.openxmlformats.org/officeDocument/2006/relationships/externalLinkPath" Target="https://edusasky-my.sharepoint.com/personal/mari_korpela_sasky_fi/Documents/Digiperustaidot%20haltuun%201258/Materiaali/Excel/Toiset%20harjoitusteht&#228;v&#228;t%20-%20Ratkaisut.xlsx" TargetMode="External"/><Relationship Id="rId1" Type="http://schemas.openxmlformats.org/officeDocument/2006/relationships/externalLinkPath" Target="/personal/mari_korpela_sasky_fi/Documents/Digiperustaidot%20haltuun%201258/Materiaali/Excel/Toiset%20harjoitusteht&#228;v&#228;t%20-%20Ratkaisut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mari_korpela_sasky_fi/Documents/Digiperustaidot%20haltuun%201258/Materiaali/Excel/Nelj&#228;nnet%20harjoitusteht&#228;v&#228;t%20-%20ratkaisut.xlsx" TargetMode="External"/><Relationship Id="rId2" Type="http://schemas.openxmlformats.org/officeDocument/2006/relationships/externalLinkPath" Target="https://edusasky-my.sharepoint.com/personal/mari_korpela_sasky_fi/Documents/Digiperustaidot%20haltuun%201258/Materiaali/Excel/Nelj&#228;nnet%20harjoitusteht&#228;v&#228;t%20-%20ratkaisut.xlsx" TargetMode="External"/><Relationship Id="rId1" Type="http://schemas.openxmlformats.org/officeDocument/2006/relationships/externalLinkPath" Target="/personal/mari_korpela_sasky_fi/Documents/Digiperustaidot%20haltuun%201258/Materiaali/Excel/Nelj&#228;nnet%20harjoitusteht&#228;v&#228;t%20-%20ratkais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ehtävä 1"/>
      <sheetName val="Tehtävä 2"/>
      <sheetName val="Tehtävä 3"/>
      <sheetName val="Tehtävä 4"/>
    </sheetNames>
    <sheetDataSet>
      <sheetData sheetId="0">
        <row r="1">
          <cell r="B1" t="str">
            <v>Myyntimäärä</v>
          </cell>
          <cell r="D1" t="str">
            <v>Tuotto</v>
          </cell>
        </row>
        <row r="2">
          <cell r="A2" t="str">
            <v>Sakset</v>
          </cell>
          <cell r="B2">
            <v>2</v>
          </cell>
          <cell r="D2">
            <v>19.98</v>
          </cell>
        </row>
        <row r="3">
          <cell r="A3" t="str">
            <v>Viivain</v>
          </cell>
          <cell r="B3">
            <v>5</v>
          </cell>
          <cell r="D3">
            <v>12.95</v>
          </cell>
        </row>
        <row r="4">
          <cell r="A4" t="str">
            <v>Lyijykynä</v>
          </cell>
          <cell r="B4">
            <v>37</v>
          </cell>
          <cell r="D4">
            <v>36.630000000000003</v>
          </cell>
        </row>
        <row r="5">
          <cell r="A5" t="str">
            <v>Pyyhekumi</v>
          </cell>
          <cell r="B5">
            <v>10</v>
          </cell>
          <cell r="D5">
            <v>19.899999999999999</v>
          </cell>
        </row>
      </sheetData>
      <sheetData sheetId="1">
        <row r="1">
          <cell r="B1" t="str">
            <v>Tammikuu</v>
          </cell>
          <cell r="C1" t="str">
            <v>Helmikuu</v>
          </cell>
          <cell r="D1" t="str">
            <v>Maaliskuu</v>
          </cell>
        </row>
        <row r="2">
          <cell r="A2" t="str">
            <v>Sukset</v>
          </cell>
          <cell r="B2">
            <v>2200</v>
          </cell>
          <cell r="C2">
            <v>1400</v>
          </cell>
          <cell r="D2">
            <v>1800</v>
          </cell>
        </row>
        <row r="3">
          <cell r="A3" t="str">
            <v>Sauvat</v>
          </cell>
          <cell r="B3">
            <v>900</v>
          </cell>
          <cell r="C3">
            <v>1000</v>
          </cell>
          <cell r="D3">
            <v>300</v>
          </cell>
        </row>
        <row r="4">
          <cell r="A4" t="str">
            <v>Luistimet</v>
          </cell>
          <cell r="B4">
            <v>1500</v>
          </cell>
          <cell r="C4">
            <v>1000</v>
          </cell>
          <cell r="D4">
            <v>1200</v>
          </cell>
        </row>
        <row r="5">
          <cell r="A5" t="str">
            <v>Pipo</v>
          </cell>
          <cell r="B5">
            <v>300</v>
          </cell>
          <cell r="C5">
            <v>500</v>
          </cell>
          <cell r="D5">
            <v>200</v>
          </cell>
        </row>
      </sheetData>
      <sheetData sheetId="2">
        <row r="1">
          <cell r="C1" t="str">
            <v>Suhteellinen frekvenssi</v>
          </cell>
        </row>
        <row r="2">
          <cell r="A2" t="str">
            <v>Pekka A</v>
          </cell>
          <cell r="C2">
            <v>0.2365274496561402</v>
          </cell>
        </row>
        <row r="3">
          <cell r="A3" t="str">
            <v>Saara B</v>
          </cell>
          <cell r="C3">
            <v>0.32982947602441831</v>
          </cell>
        </row>
        <row r="4">
          <cell r="A4" t="str">
            <v>Osmo C</v>
          </cell>
          <cell r="C4">
            <v>0.24309849605684658</v>
          </cell>
        </row>
        <row r="5">
          <cell r="A5" t="str">
            <v>Irma D</v>
          </cell>
          <cell r="C5">
            <v>0.19054457826259483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ehtävä 1"/>
      <sheetName val="Tehtävä 2"/>
      <sheetName val="2.1"/>
      <sheetName val="2.2"/>
      <sheetName val="2.3"/>
      <sheetName val="Tehtävä 3"/>
    </sheetNames>
    <sheetDataSet>
      <sheetData sheetId="0" refreshError="1"/>
      <sheetData sheetId="1" refreshError="1"/>
      <sheetData sheetId="2">
        <row r="2">
          <cell r="B2">
            <v>1739</v>
          </cell>
        </row>
        <row r="3">
          <cell r="B3">
            <v>2145</v>
          </cell>
        </row>
        <row r="4">
          <cell r="B4">
            <v>2580</v>
          </cell>
        </row>
        <row r="5">
          <cell r="B5">
            <v>1790</v>
          </cell>
        </row>
        <row r="6">
          <cell r="B6">
            <v>2200</v>
          </cell>
        </row>
        <row r="7">
          <cell r="B7">
            <v>2440</v>
          </cell>
        </row>
        <row r="8">
          <cell r="B8">
            <v>2579</v>
          </cell>
        </row>
      </sheetData>
      <sheetData sheetId="3">
        <row r="2">
          <cell r="B2">
            <v>2402</v>
          </cell>
        </row>
        <row r="3">
          <cell r="B3">
            <v>3020</v>
          </cell>
        </row>
        <row r="4">
          <cell r="B4">
            <v>2503</v>
          </cell>
        </row>
        <row r="5">
          <cell r="B5">
            <v>2020</v>
          </cell>
        </row>
        <row r="6">
          <cell r="B6">
            <v>1950</v>
          </cell>
        </row>
        <row r="7">
          <cell r="B7">
            <v>1854</v>
          </cell>
        </row>
        <row r="8">
          <cell r="B8">
            <v>2498</v>
          </cell>
        </row>
      </sheetData>
      <sheetData sheetId="4">
        <row r="2">
          <cell r="B2">
            <v>2467</v>
          </cell>
        </row>
        <row r="3">
          <cell r="B3">
            <v>2204</v>
          </cell>
        </row>
        <row r="4">
          <cell r="B4">
            <v>2876</v>
          </cell>
        </row>
        <row r="5">
          <cell r="B5">
            <v>3405</v>
          </cell>
        </row>
        <row r="6">
          <cell r="B6">
            <v>2045</v>
          </cell>
        </row>
        <row r="7">
          <cell r="B7">
            <v>3002</v>
          </cell>
        </row>
        <row r="8">
          <cell r="B8">
            <v>2594</v>
          </cell>
        </row>
      </sheetData>
      <sheetData sheetId="5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56941C-7418-45F3-A6BE-75BF3749EBE6}" name="Taulukko1" displayName="Taulukko1" ref="A2:E32" totalsRowShown="0">
  <autoFilter ref="A2:E32" xr:uid="{9B56941C-7418-45F3-A6BE-75BF3749EBE6}"/>
  <sortState xmlns:xlrd2="http://schemas.microsoft.com/office/spreadsheetml/2017/richdata2" ref="A3:E32">
    <sortCondition ref="D2:D32"/>
  </sortState>
  <tableColumns count="5">
    <tableColumn id="1" xr3:uid="{2C621245-DFAC-4F33-8C9A-4B385390F445}" name="Työntekijä"/>
    <tableColumn id="2" xr3:uid="{6F9AF9FD-CAEC-4809-BDC8-F794353A97D6}" name="Sijainti"/>
    <tableColumn id="3" xr3:uid="{255C158F-F7A5-476D-8C38-166A2EF7FA18}" name="Palvelu"/>
    <tableColumn id="4" xr3:uid="{83F3FCEC-0B92-46FD-8684-FD75C94339AE}" name="Päivämäärä" dataDxfId="7"/>
    <tableColumn id="5" xr3:uid="{C88DD562-7651-42FA-ABE5-3B2FDA42377D}" name="Hinta" dataDxfId="6">
      <calculatedColumnFormula array="1">_xlfn.IFS(C3="Tavallinen siivous", 120,C3= "Tehosiivous", 250,C3= "Nopea siivous", 80)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16755-D597-4285-8BC0-1334C3BB3325}">
  <sheetPr>
    <tabColor rgb="FFC00000"/>
  </sheetPr>
  <dimension ref="A1:D22"/>
  <sheetViews>
    <sheetView tabSelected="1" workbookViewId="0">
      <selection activeCell="A32" sqref="A32"/>
    </sheetView>
  </sheetViews>
  <sheetFormatPr defaultRowHeight="14.5" x14ac:dyDescent="0.35"/>
  <cols>
    <col min="1" max="1" width="15.54296875" bestFit="1" customWidth="1"/>
  </cols>
  <sheetData>
    <row r="1" spans="1:4" x14ac:dyDescent="0.35">
      <c r="A1" t="s">
        <v>20</v>
      </c>
      <c r="B1" s="5" t="s">
        <v>21</v>
      </c>
      <c r="C1" s="6" t="s">
        <v>22</v>
      </c>
      <c r="D1" t="s">
        <v>23</v>
      </c>
    </row>
    <row r="2" spans="1:4" x14ac:dyDescent="0.35">
      <c r="A2" t="s">
        <v>4</v>
      </c>
      <c r="B2" s="5">
        <v>2</v>
      </c>
      <c r="C2" s="6">
        <v>4</v>
      </c>
      <c r="D2" s="3">
        <f>B2*C2</f>
        <v>8</v>
      </c>
    </row>
    <row r="3" spans="1:4" x14ac:dyDescent="0.35">
      <c r="A3" t="s">
        <v>5</v>
      </c>
      <c r="B3" s="5">
        <v>3</v>
      </c>
      <c r="C3" s="6">
        <v>5</v>
      </c>
      <c r="D3" s="3">
        <f t="shared" ref="D3:D5" si="0">B3*C3</f>
        <v>15</v>
      </c>
    </row>
    <row r="4" spans="1:4" x14ac:dyDescent="0.35">
      <c r="A4" t="s">
        <v>7</v>
      </c>
      <c r="B4" s="5">
        <v>3.49</v>
      </c>
      <c r="C4" s="6">
        <v>1</v>
      </c>
      <c r="D4" s="3">
        <f t="shared" si="0"/>
        <v>3.49</v>
      </c>
    </row>
    <row r="5" spans="1:4" x14ac:dyDescent="0.35">
      <c r="A5" t="s">
        <v>24</v>
      </c>
      <c r="B5" s="5">
        <v>2.4900000000000002</v>
      </c>
      <c r="C5" s="6">
        <v>3</v>
      </c>
      <c r="D5" s="3">
        <f t="shared" si="0"/>
        <v>7.4700000000000006</v>
      </c>
    </row>
    <row r="6" spans="1:4" x14ac:dyDescent="0.35">
      <c r="B6" s="5"/>
      <c r="C6" s="6" t="s">
        <v>25</v>
      </c>
      <c r="D6" s="3">
        <f>SUM(D2:D5)</f>
        <v>33.96</v>
      </c>
    </row>
    <row r="7" spans="1:4" x14ac:dyDescent="0.35">
      <c r="B7" s="5"/>
      <c r="C7" s="6"/>
    </row>
    <row r="8" spans="1:4" x14ac:dyDescent="0.35">
      <c r="B8" s="5"/>
      <c r="C8" s="6"/>
    </row>
    <row r="9" spans="1:4" x14ac:dyDescent="0.35">
      <c r="B9" s="5"/>
      <c r="C9" s="6"/>
    </row>
    <row r="10" spans="1:4" x14ac:dyDescent="0.35">
      <c r="B10" s="5"/>
      <c r="C10" s="6"/>
    </row>
    <row r="11" spans="1:4" x14ac:dyDescent="0.35">
      <c r="B11" s="5"/>
      <c r="C11" s="6"/>
    </row>
    <row r="12" spans="1:4" x14ac:dyDescent="0.35">
      <c r="B12" s="5"/>
      <c r="C12" s="6"/>
    </row>
    <row r="13" spans="1:4" x14ac:dyDescent="0.35">
      <c r="B13" s="5"/>
      <c r="C13" s="6"/>
    </row>
    <row r="14" spans="1:4" x14ac:dyDescent="0.35">
      <c r="B14" s="5"/>
      <c r="C14" s="6"/>
    </row>
    <row r="15" spans="1:4" x14ac:dyDescent="0.35">
      <c r="B15" s="5"/>
      <c r="C15" s="6"/>
    </row>
    <row r="16" spans="1:4" x14ac:dyDescent="0.35">
      <c r="B16" s="5"/>
      <c r="C16" s="6"/>
    </row>
    <row r="17" spans="2:3" x14ac:dyDescent="0.35">
      <c r="B17" s="5"/>
      <c r="C17" s="6"/>
    </row>
    <row r="18" spans="2:3" x14ac:dyDescent="0.35">
      <c r="B18" s="5"/>
      <c r="C18" s="6"/>
    </row>
    <row r="19" spans="2:3" x14ac:dyDescent="0.35">
      <c r="B19" s="5"/>
      <c r="C19" s="6"/>
    </row>
    <row r="20" spans="2:3" x14ac:dyDescent="0.35">
      <c r="B20" s="5"/>
      <c r="C20" s="6"/>
    </row>
    <row r="21" spans="2:3" x14ac:dyDescent="0.35">
      <c r="B21" s="5"/>
      <c r="C21" s="6"/>
    </row>
    <row r="22" spans="2:3" x14ac:dyDescent="0.35">
      <c r="B22" s="5"/>
      <c r="C22" s="6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3D6E0-F2F4-410E-91F3-C3F1B143EADF}">
  <sheetPr>
    <tabColor rgb="FFFFFF00"/>
  </sheetPr>
  <dimension ref="A1:D5"/>
  <sheetViews>
    <sheetView workbookViewId="0">
      <selection sqref="A1:J15"/>
    </sheetView>
  </sheetViews>
  <sheetFormatPr defaultRowHeight="14.5" x14ac:dyDescent="0.35"/>
  <sheetData>
    <row r="1" spans="1:4" x14ac:dyDescent="0.35">
      <c r="A1" t="s">
        <v>31</v>
      </c>
      <c r="B1" t="s">
        <v>38</v>
      </c>
      <c r="C1" t="s">
        <v>39</v>
      </c>
      <c r="D1" t="s">
        <v>40</v>
      </c>
    </row>
    <row r="2" spans="1:4" x14ac:dyDescent="0.35">
      <c r="A2" t="s">
        <v>41</v>
      </c>
      <c r="B2" s="4">
        <v>2200</v>
      </c>
      <c r="C2" s="4">
        <v>1400</v>
      </c>
      <c r="D2" s="4">
        <v>1800</v>
      </c>
    </row>
    <row r="3" spans="1:4" x14ac:dyDescent="0.35">
      <c r="A3" t="s">
        <v>42</v>
      </c>
      <c r="B3" s="4">
        <v>900</v>
      </c>
      <c r="C3" s="4">
        <v>1000</v>
      </c>
      <c r="D3" s="4">
        <v>300</v>
      </c>
    </row>
    <row r="4" spans="1:4" x14ac:dyDescent="0.35">
      <c r="A4" t="s">
        <v>43</v>
      </c>
      <c r="B4" s="4">
        <v>1500</v>
      </c>
      <c r="C4" s="4">
        <v>1000</v>
      </c>
      <c r="D4" s="4">
        <v>1200</v>
      </c>
    </row>
    <row r="5" spans="1:4" x14ac:dyDescent="0.35">
      <c r="A5" t="s">
        <v>44</v>
      </c>
      <c r="B5" s="4">
        <v>300</v>
      </c>
      <c r="C5" s="4">
        <v>500</v>
      </c>
      <c r="D5" s="4">
        <v>200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DFED-C7D3-4D0D-8C64-11C698CD4FB3}">
  <sheetPr>
    <tabColor rgb="FFFFFF00"/>
  </sheetPr>
  <dimension ref="A1:C6"/>
  <sheetViews>
    <sheetView workbookViewId="0">
      <selection activeCell="F11" sqref="F11"/>
    </sheetView>
  </sheetViews>
  <sheetFormatPr defaultRowHeight="14.5" x14ac:dyDescent="0.35"/>
  <cols>
    <col min="1" max="4" width="15.6328125" customWidth="1"/>
  </cols>
  <sheetData>
    <row r="1" spans="1:3" x14ac:dyDescent="0.35">
      <c r="A1" t="s">
        <v>45</v>
      </c>
      <c r="B1" t="s">
        <v>46</v>
      </c>
      <c r="C1" t="s">
        <v>47</v>
      </c>
    </row>
    <row r="2" spans="1:3" x14ac:dyDescent="0.35">
      <c r="A2" t="s">
        <v>48</v>
      </c>
      <c r="B2" s="3">
        <v>3600.26</v>
      </c>
    </row>
    <row r="3" spans="1:3" x14ac:dyDescent="0.35">
      <c r="A3" t="s">
        <v>49</v>
      </c>
      <c r="B3" s="3">
        <v>5020.4399999999996</v>
      </c>
    </row>
    <row r="4" spans="1:3" x14ac:dyDescent="0.35">
      <c r="A4" t="s">
        <v>50</v>
      </c>
      <c r="B4" s="3">
        <v>3700.28</v>
      </c>
    </row>
    <row r="5" spans="1:3" x14ac:dyDescent="0.35">
      <c r="A5" t="s">
        <v>51</v>
      </c>
      <c r="B5" s="3">
        <v>2900.34</v>
      </c>
    </row>
    <row r="6" spans="1:3" x14ac:dyDescent="0.35">
      <c r="A6" t="s">
        <v>25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BBFE5-B39B-44C3-B521-5A9FF3E5DAE4}">
  <sheetPr>
    <tabColor rgb="FFFFFF00"/>
  </sheetPr>
  <dimension ref="A1:D5"/>
  <sheetViews>
    <sheetView workbookViewId="0">
      <selection activeCell="H33" sqref="H33"/>
    </sheetView>
  </sheetViews>
  <sheetFormatPr defaultRowHeight="14.5" x14ac:dyDescent="0.35"/>
  <sheetData>
    <row r="1" spans="1:4" x14ac:dyDescent="0.35">
      <c r="A1" t="s">
        <v>45</v>
      </c>
      <c r="B1" t="s">
        <v>38</v>
      </c>
      <c r="C1" t="s">
        <v>39</v>
      </c>
      <c r="D1" t="s">
        <v>40</v>
      </c>
    </row>
    <row r="2" spans="1:4" x14ac:dyDescent="0.35">
      <c r="A2" t="s">
        <v>52</v>
      </c>
      <c r="B2" s="4">
        <v>1600</v>
      </c>
      <c r="C2" s="4">
        <v>1200</v>
      </c>
      <c r="D2" s="4">
        <v>1330</v>
      </c>
    </row>
    <row r="3" spans="1:4" x14ac:dyDescent="0.35">
      <c r="A3" t="s">
        <v>53</v>
      </c>
      <c r="B3" s="4">
        <v>1050</v>
      </c>
      <c r="C3" s="4">
        <v>1500</v>
      </c>
      <c r="D3" s="4">
        <v>1200</v>
      </c>
    </row>
    <row r="4" spans="1:4" x14ac:dyDescent="0.35">
      <c r="A4" t="s">
        <v>54</v>
      </c>
      <c r="B4" s="4">
        <v>1200</v>
      </c>
      <c r="C4" s="4">
        <v>900</v>
      </c>
      <c r="D4" s="4">
        <v>1000</v>
      </c>
    </row>
    <row r="5" spans="1:4" x14ac:dyDescent="0.35">
      <c r="A5" t="s">
        <v>55</v>
      </c>
      <c r="B5" s="4">
        <v>1100</v>
      </c>
      <c r="C5" s="4">
        <v>700</v>
      </c>
      <c r="D5" s="4">
        <v>1400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53C4-AD74-4F86-98CF-EE4DA94E974E}">
  <dimension ref="A1:D5"/>
  <sheetViews>
    <sheetView workbookViewId="0">
      <selection activeCell="M12" sqref="M12:M13"/>
    </sheetView>
  </sheetViews>
  <sheetFormatPr defaultRowHeight="14.5" x14ac:dyDescent="0.35"/>
  <cols>
    <col min="1" max="4" width="13.6328125" customWidth="1"/>
  </cols>
  <sheetData>
    <row r="1" spans="1:4" x14ac:dyDescent="0.35">
      <c r="A1" s="7" t="s">
        <v>31</v>
      </c>
      <c r="B1" s="7" t="s">
        <v>32</v>
      </c>
      <c r="C1" s="7" t="s">
        <v>33</v>
      </c>
      <c r="D1" s="7" t="s">
        <v>23</v>
      </c>
    </row>
    <row r="2" spans="1:4" x14ac:dyDescent="0.35">
      <c r="A2" s="9" t="s">
        <v>34</v>
      </c>
      <c r="B2" s="9">
        <v>2</v>
      </c>
      <c r="C2" s="12">
        <v>9.99</v>
      </c>
      <c r="D2" s="12">
        <f>B2*C2</f>
        <v>19.98</v>
      </c>
    </row>
    <row r="3" spans="1:4" x14ac:dyDescent="0.35">
      <c r="A3" s="9" t="s">
        <v>35</v>
      </c>
      <c r="B3" s="9">
        <v>5</v>
      </c>
      <c r="C3" s="12">
        <v>2.59</v>
      </c>
      <c r="D3" s="12">
        <f t="shared" ref="D3:D5" si="0">B3*C3</f>
        <v>12.95</v>
      </c>
    </row>
    <row r="4" spans="1:4" x14ac:dyDescent="0.35">
      <c r="A4" s="9" t="s">
        <v>36</v>
      </c>
      <c r="B4" s="9">
        <v>37</v>
      </c>
      <c r="C4" s="12">
        <v>0.99</v>
      </c>
      <c r="D4" s="12">
        <f t="shared" si="0"/>
        <v>36.630000000000003</v>
      </c>
    </row>
    <row r="5" spans="1:4" x14ac:dyDescent="0.35">
      <c r="A5" s="9" t="s">
        <v>37</v>
      </c>
      <c r="B5" s="9">
        <v>10</v>
      </c>
      <c r="C5" s="12">
        <v>1.99</v>
      </c>
      <c r="D5" s="12">
        <f t="shared" si="0"/>
        <v>19.899999999999999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E2297-4549-4028-8080-64BF5BF9C833}">
  <dimension ref="A1:D5"/>
  <sheetViews>
    <sheetView workbookViewId="0">
      <selection activeCell="J15" sqref="J15"/>
    </sheetView>
  </sheetViews>
  <sheetFormatPr defaultRowHeight="14.5" x14ac:dyDescent="0.35"/>
  <sheetData>
    <row r="1" spans="1:4" x14ac:dyDescent="0.35">
      <c r="A1" t="s">
        <v>31</v>
      </c>
      <c r="B1" t="s">
        <v>38</v>
      </c>
      <c r="C1" t="s">
        <v>39</v>
      </c>
      <c r="D1" t="s">
        <v>40</v>
      </c>
    </row>
    <row r="2" spans="1:4" x14ac:dyDescent="0.35">
      <c r="A2" t="s">
        <v>41</v>
      </c>
      <c r="B2" s="4">
        <v>2200</v>
      </c>
      <c r="C2" s="4">
        <v>1400</v>
      </c>
      <c r="D2" s="4">
        <v>1800</v>
      </c>
    </row>
    <row r="3" spans="1:4" x14ac:dyDescent="0.35">
      <c r="A3" t="s">
        <v>42</v>
      </c>
      <c r="B3" s="4">
        <v>900</v>
      </c>
      <c r="C3" s="4">
        <v>1000</v>
      </c>
      <c r="D3" s="4">
        <v>300</v>
      </c>
    </row>
    <row r="4" spans="1:4" x14ac:dyDescent="0.35">
      <c r="A4" t="s">
        <v>43</v>
      </c>
      <c r="B4" s="4">
        <v>1500</v>
      </c>
      <c r="C4" s="4">
        <v>1000</v>
      </c>
      <c r="D4" s="4">
        <v>1200</v>
      </c>
    </row>
    <row r="5" spans="1:4" x14ac:dyDescent="0.35">
      <c r="A5" t="s">
        <v>44</v>
      </c>
      <c r="B5" s="4">
        <v>300</v>
      </c>
      <c r="C5" s="4">
        <v>500</v>
      </c>
      <c r="D5" s="4">
        <v>200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95DE9-FDAC-4554-B124-85A20415DF0D}">
  <dimension ref="A1:C6"/>
  <sheetViews>
    <sheetView workbookViewId="0">
      <selection activeCell="E14" sqref="E14"/>
    </sheetView>
  </sheetViews>
  <sheetFormatPr defaultRowHeight="14.5" x14ac:dyDescent="0.35"/>
  <cols>
    <col min="1" max="2" width="15.6328125" customWidth="1"/>
    <col min="3" max="3" width="21.81640625" customWidth="1"/>
    <col min="4" max="4" width="9.26953125" customWidth="1"/>
  </cols>
  <sheetData>
    <row r="1" spans="1:3" x14ac:dyDescent="0.35">
      <c r="A1" t="s">
        <v>45</v>
      </c>
      <c r="B1" t="s">
        <v>46</v>
      </c>
      <c r="C1" t="s">
        <v>47</v>
      </c>
    </row>
    <row r="2" spans="1:3" x14ac:dyDescent="0.35">
      <c r="A2" t="s">
        <v>48</v>
      </c>
      <c r="B2" s="3">
        <v>3600.26</v>
      </c>
      <c r="C2" s="14">
        <f>B2/$B$6</f>
        <v>0.2365274496561402</v>
      </c>
    </row>
    <row r="3" spans="1:3" x14ac:dyDescent="0.35">
      <c r="A3" t="s">
        <v>49</v>
      </c>
      <c r="B3" s="3">
        <v>5020.4399999999996</v>
      </c>
      <c r="C3" s="14">
        <f t="shared" ref="C3:C5" si="0">B3/$B$6</f>
        <v>0.32982947602441831</v>
      </c>
    </row>
    <row r="4" spans="1:3" x14ac:dyDescent="0.35">
      <c r="A4" t="s">
        <v>50</v>
      </c>
      <c r="B4" s="3">
        <v>3700.28</v>
      </c>
      <c r="C4" s="14">
        <f t="shared" si="0"/>
        <v>0.24309849605684658</v>
      </c>
    </row>
    <row r="5" spans="1:3" x14ac:dyDescent="0.35">
      <c r="A5" t="s">
        <v>51</v>
      </c>
      <c r="B5" s="3">
        <v>2900.34</v>
      </c>
      <c r="C5" s="14">
        <f t="shared" si="0"/>
        <v>0.19054457826259483</v>
      </c>
    </row>
    <row r="6" spans="1:3" x14ac:dyDescent="0.35">
      <c r="A6" t="s">
        <v>25</v>
      </c>
      <c r="B6" s="3">
        <f>SUM(B2:B5)</f>
        <v>15221.320000000002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3FDAA-455C-493A-AB47-E1FECA617CDE}">
  <dimension ref="A1:D5"/>
  <sheetViews>
    <sheetView workbookViewId="0">
      <selection activeCell="Q32" sqref="Q32"/>
    </sheetView>
  </sheetViews>
  <sheetFormatPr defaultRowHeight="14.5" x14ac:dyDescent="0.35"/>
  <sheetData>
    <row r="1" spans="1:4" x14ac:dyDescent="0.35">
      <c r="A1" t="s">
        <v>45</v>
      </c>
      <c r="B1" t="s">
        <v>38</v>
      </c>
      <c r="C1" t="s">
        <v>39</v>
      </c>
      <c r="D1" t="s">
        <v>40</v>
      </c>
    </row>
    <row r="2" spans="1:4" x14ac:dyDescent="0.35">
      <c r="A2" t="s">
        <v>52</v>
      </c>
      <c r="B2" s="4">
        <v>1600</v>
      </c>
      <c r="C2" s="4">
        <v>1200</v>
      </c>
      <c r="D2" s="4">
        <v>1330</v>
      </c>
    </row>
    <row r="3" spans="1:4" x14ac:dyDescent="0.35">
      <c r="A3" t="s">
        <v>53</v>
      </c>
      <c r="B3" s="4">
        <v>1050</v>
      </c>
      <c r="C3" s="4">
        <v>1500</v>
      </c>
      <c r="D3" s="4">
        <v>1200</v>
      </c>
    </row>
    <row r="4" spans="1:4" x14ac:dyDescent="0.35">
      <c r="A4" t="s">
        <v>54</v>
      </c>
      <c r="B4" s="4">
        <v>1200</v>
      </c>
      <c r="C4" s="4">
        <v>900</v>
      </c>
      <c r="D4" s="4">
        <v>1000</v>
      </c>
    </row>
    <row r="5" spans="1:4" x14ac:dyDescent="0.35">
      <c r="A5" t="s">
        <v>55</v>
      </c>
      <c r="B5" s="4">
        <v>1100</v>
      </c>
      <c r="C5" s="4">
        <v>700</v>
      </c>
      <c r="D5" s="4">
        <v>1400</v>
      </c>
    </row>
  </sheetData>
  <conditionalFormatting sqref="B2:D5">
    <cfRule type="cellIs" dxfId="1" priority="1" operator="lessThan">
      <formula>1100</formula>
    </cfRule>
  </conditionalFormatting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5DBD7-2DFF-4723-954A-53A499BCA370}">
  <sheetPr>
    <tabColor rgb="FFC00000"/>
  </sheetPr>
  <dimension ref="A1:F83"/>
  <sheetViews>
    <sheetView workbookViewId="0">
      <selection activeCell="E8" sqref="E8"/>
    </sheetView>
  </sheetViews>
  <sheetFormatPr defaultRowHeight="14.5" x14ac:dyDescent="0.35"/>
  <cols>
    <col min="1" max="1" width="49.1796875" bestFit="1" customWidth="1"/>
    <col min="2" max="2" width="49.6328125" bestFit="1" customWidth="1"/>
    <col min="3" max="3" width="58.36328125" bestFit="1" customWidth="1"/>
    <col min="4" max="4" width="33.6328125" bestFit="1" customWidth="1"/>
    <col min="5" max="5" width="30.6328125" bestFit="1" customWidth="1"/>
  </cols>
  <sheetData>
    <row r="1" spans="1:5" x14ac:dyDescent="0.35">
      <c r="A1" s="7" t="s">
        <v>72</v>
      </c>
      <c r="B1" s="7" t="s">
        <v>73</v>
      </c>
      <c r="C1" s="7" t="s">
        <v>74</v>
      </c>
      <c r="D1" s="7" t="s">
        <v>75</v>
      </c>
      <c r="E1" s="7" t="s">
        <v>76</v>
      </c>
    </row>
    <row r="2" spans="1:5" ht="60" customHeight="1" x14ac:dyDescent="0.35">
      <c r="A2" s="9" t="s">
        <v>77</v>
      </c>
      <c r="B2" s="9" t="s">
        <v>78</v>
      </c>
      <c r="C2" s="9" t="s">
        <v>79</v>
      </c>
      <c r="D2" s="16" t="s">
        <v>80</v>
      </c>
      <c r="E2" s="9" t="s">
        <v>81</v>
      </c>
    </row>
    <row r="3" spans="1:5" ht="60" customHeight="1" x14ac:dyDescent="0.35">
      <c r="A3" s="9" t="s">
        <v>82</v>
      </c>
      <c r="B3" s="16" t="s">
        <v>83</v>
      </c>
      <c r="C3" s="9" t="s">
        <v>84</v>
      </c>
      <c r="D3" s="16" t="s">
        <v>85</v>
      </c>
      <c r="E3" s="9" t="s">
        <v>86</v>
      </c>
    </row>
    <row r="4" spans="1:5" ht="60" customHeight="1" x14ac:dyDescent="0.35">
      <c r="A4" s="9" t="s">
        <v>87</v>
      </c>
      <c r="B4" s="16" t="s">
        <v>88</v>
      </c>
      <c r="C4" s="9" t="s">
        <v>89</v>
      </c>
      <c r="D4" s="16" t="s">
        <v>90</v>
      </c>
      <c r="E4" s="16" t="s">
        <v>91</v>
      </c>
    </row>
    <row r="5" spans="1:5" x14ac:dyDescent="0.35">
      <c r="B5" s="17"/>
    </row>
    <row r="6" spans="1:5" x14ac:dyDescent="0.35">
      <c r="A6" s="7" t="s">
        <v>92</v>
      </c>
      <c r="B6" s="7" t="s">
        <v>93</v>
      </c>
      <c r="C6" s="7" t="s">
        <v>94</v>
      </c>
      <c r="D6" s="7" t="s">
        <v>95</v>
      </c>
    </row>
    <row r="7" spans="1:5" ht="43.5" x14ac:dyDescent="0.35">
      <c r="A7" s="16" t="s">
        <v>96</v>
      </c>
      <c r="B7" s="16" t="s">
        <v>97</v>
      </c>
      <c r="C7" s="16" t="s">
        <v>98</v>
      </c>
      <c r="D7" s="21" t="s">
        <v>99</v>
      </c>
    </row>
    <row r="8" spans="1:5" ht="43.5" x14ac:dyDescent="0.35">
      <c r="D8" s="16" t="s">
        <v>100</v>
      </c>
    </row>
    <row r="10" spans="1:5" x14ac:dyDescent="0.35">
      <c r="A10" s="7" t="s">
        <v>101</v>
      </c>
      <c r="B10" s="22" t="s">
        <v>102</v>
      </c>
      <c r="C10" s="9" t="s">
        <v>103</v>
      </c>
      <c r="D10" s="9"/>
    </row>
    <row r="11" spans="1:5" x14ac:dyDescent="0.35">
      <c r="A11" s="9" t="s">
        <v>104</v>
      </c>
      <c r="B11" s="23" t="s">
        <v>105</v>
      </c>
      <c r="C11" s="9" t="s">
        <v>106</v>
      </c>
      <c r="D11" s="9" t="s">
        <v>107</v>
      </c>
    </row>
    <row r="12" spans="1:5" ht="16.5" x14ac:dyDescent="0.45">
      <c r="A12" s="24" t="s">
        <v>108</v>
      </c>
      <c r="B12" s="23" t="s">
        <v>109</v>
      </c>
      <c r="C12" s="9" t="s">
        <v>110</v>
      </c>
      <c r="D12" s="9" t="s">
        <v>111</v>
      </c>
    </row>
    <row r="13" spans="1:5" x14ac:dyDescent="0.35">
      <c r="A13" s="9" t="s">
        <v>112</v>
      </c>
      <c r="B13" s="23" t="s">
        <v>113</v>
      </c>
      <c r="C13" s="9" t="s">
        <v>114</v>
      </c>
      <c r="D13" s="9" t="s">
        <v>115</v>
      </c>
    </row>
    <row r="14" spans="1:5" x14ac:dyDescent="0.35">
      <c r="A14" s="9" t="s">
        <v>116</v>
      </c>
      <c r="B14" s="25" t="s">
        <v>117</v>
      </c>
      <c r="C14" s="9" t="s">
        <v>118</v>
      </c>
      <c r="D14" s="9" t="s">
        <v>119</v>
      </c>
    </row>
    <row r="15" spans="1:5" x14ac:dyDescent="0.35">
      <c r="A15" s="9" t="s">
        <v>120</v>
      </c>
      <c r="B15" s="25" t="s">
        <v>121</v>
      </c>
      <c r="C15" s="9" t="s">
        <v>122</v>
      </c>
      <c r="D15" s="9" t="s">
        <v>123</v>
      </c>
    </row>
    <row r="16" spans="1:5" x14ac:dyDescent="0.35">
      <c r="A16" s="9" t="s">
        <v>124</v>
      </c>
      <c r="B16" s="23" t="s">
        <v>125</v>
      </c>
      <c r="C16" s="9" t="s">
        <v>126</v>
      </c>
      <c r="D16" s="9" t="s">
        <v>127</v>
      </c>
    </row>
    <row r="18" spans="1:6" x14ac:dyDescent="0.35">
      <c r="A18" s="7" t="s">
        <v>128</v>
      </c>
      <c r="B18" s="23"/>
      <c r="C18" s="9"/>
      <c r="E18" s="7" t="s">
        <v>129</v>
      </c>
    </row>
    <row r="19" spans="1:6" ht="29" x14ac:dyDescent="0.35">
      <c r="A19" s="16" t="s">
        <v>130</v>
      </c>
      <c r="B19" s="26" t="s">
        <v>131</v>
      </c>
      <c r="C19" s="16" t="s">
        <v>132</v>
      </c>
      <c r="E19" s="16" t="s">
        <v>133</v>
      </c>
    </row>
    <row r="20" spans="1:6" x14ac:dyDescent="0.35">
      <c r="A20" s="9" t="s">
        <v>134</v>
      </c>
      <c r="B20" s="23" t="s">
        <v>135</v>
      </c>
      <c r="C20" s="9" t="s">
        <v>136</v>
      </c>
      <c r="E20" s="7" t="s">
        <v>103</v>
      </c>
    </row>
    <row r="21" spans="1:6" ht="43.5" x14ac:dyDescent="0.35">
      <c r="A21" s="9" t="s">
        <v>137</v>
      </c>
      <c r="B21" s="26" t="s">
        <v>138</v>
      </c>
      <c r="C21" s="16" t="s">
        <v>139</v>
      </c>
      <c r="E21" s="9" t="s">
        <v>140</v>
      </c>
    </row>
    <row r="22" spans="1:6" x14ac:dyDescent="0.35">
      <c r="A22" s="7" t="s">
        <v>141</v>
      </c>
      <c r="B22" s="23"/>
      <c r="C22" s="9"/>
      <c r="E22" s="27" t="s">
        <v>142</v>
      </c>
    </row>
    <row r="23" spans="1:6" ht="58" x14ac:dyDescent="0.35">
      <c r="A23" s="9" t="s">
        <v>143</v>
      </c>
      <c r="B23" s="23" t="s">
        <v>144</v>
      </c>
      <c r="C23" s="9" t="s">
        <v>145</v>
      </c>
      <c r="E23" s="21" t="s">
        <v>146</v>
      </c>
    </row>
    <row r="24" spans="1:6" x14ac:dyDescent="0.35">
      <c r="E24" s="9" t="s">
        <v>147</v>
      </c>
    </row>
    <row r="26" spans="1:6" x14ac:dyDescent="0.35">
      <c r="A26" s="9" t="s">
        <v>57</v>
      </c>
      <c r="B26" s="9" t="s">
        <v>148</v>
      </c>
      <c r="C26" s="9" t="s">
        <v>149</v>
      </c>
      <c r="D26" s="23" t="s">
        <v>150</v>
      </c>
      <c r="E26" s="9" t="s">
        <v>151</v>
      </c>
      <c r="F26" s="9" t="s">
        <v>152</v>
      </c>
    </row>
    <row r="27" spans="1:6" x14ac:dyDescent="0.35">
      <c r="A27" s="9" t="s">
        <v>153</v>
      </c>
      <c r="B27" s="13">
        <v>3100</v>
      </c>
      <c r="C27" s="13">
        <v>2800</v>
      </c>
      <c r="D27" s="28">
        <v>2650</v>
      </c>
      <c r="E27" s="9"/>
      <c r="F27" s="9"/>
    </row>
    <row r="28" spans="1:6" x14ac:dyDescent="0.35">
      <c r="A28" s="9" t="s">
        <v>154</v>
      </c>
      <c r="B28" s="13">
        <v>3150</v>
      </c>
      <c r="C28" s="13">
        <v>3200</v>
      </c>
      <c r="D28" s="28">
        <v>3000</v>
      </c>
      <c r="E28" s="9"/>
      <c r="F28" s="9"/>
    </row>
    <row r="29" spans="1:6" x14ac:dyDescent="0.35">
      <c r="A29" s="9" t="s">
        <v>66</v>
      </c>
      <c r="B29" s="13">
        <v>2600</v>
      </c>
      <c r="C29" s="13">
        <v>2050</v>
      </c>
      <c r="D29" s="28">
        <v>2700</v>
      </c>
      <c r="E29" s="9"/>
      <c r="F29" s="9"/>
    </row>
    <row r="30" spans="1:6" x14ac:dyDescent="0.35">
      <c r="A30" s="9" t="s">
        <v>155</v>
      </c>
      <c r="B30" s="13">
        <v>2500</v>
      </c>
      <c r="C30" s="13">
        <v>2700</v>
      </c>
      <c r="D30" s="28">
        <v>3100</v>
      </c>
      <c r="E30" s="9"/>
      <c r="F30" s="9"/>
    </row>
    <row r="32" spans="1:6" x14ac:dyDescent="0.35">
      <c r="A32" s="9" t="s">
        <v>156</v>
      </c>
      <c r="B32" s="9" t="s">
        <v>157</v>
      </c>
      <c r="C32" s="9" t="s">
        <v>158</v>
      </c>
      <c r="D32" s="9" t="s">
        <v>159</v>
      </c>
    </row>
    <row r="33" spans="1:4" x14ac:dyDescent="0.35">
      <c r="A33" s="9" t="s">
        <v>160</v>
      </c>
      <c r="B33" s="9" t="s">
        <v>161</v>
      </c>
      <c r="C33" s="9" t="s">
        <v>162</v>
      </c>
      <c r="D33" s="9" t="str">
        <f>IF(A33="Toyota","Ostetaan",IF(C33="Automaatti", "Ostetaan","Ei osteta"))</f>
        <v>Ei osteta</v>
      </c>
    </row>
    <row r="34" spans="1:4" x14ac:dyDescent="0.35">
      <c r="A34" s="9" t="s">
        <v>163</v>
      </c>
      <c r="B34" s="9" t="s">
        <v>164</v>
      </c>
      <c r="C34" s="9" t="s">
        <v>165</v>
      </c>
      <c r="D34" s="9" t="str">
        <f t="shared" ref="D34:D39" si="0">IF(A34="Toyota","Ostetaan",IF(C34="Automaatti", "Ostetaan","Ei osteta"))</f>
        <v>Ostetaan</v>
      </c>
    </row>
    <row r="35" spans="1:4" x14ac:dyDescent="0.35">
      <c r="A35" s="9" t="s">
        <v>166</v>
      </c>
      <c r="B35" s="9" t="s">
        <v>167</v>
      </c>
      <c r="C35" s="9" t="s">
        <v>162</v>
      </c>
      <c r="D35" s="9" t="str">
        <f t="shared" si="0"/>
        <v>Ei osteta</v>
      </c>
    </row>
    <row r="36" spans="1:4" x14ac:dyDescent="0.35">
      <c r="A36" s="9" t="s">
        <v>168</v>
      </c>
      <c r="B36" s="9" t="s">
        <v>169</v>
      </c>
      <c r="C36" s="9" t="s">
        <v>165</v>
      </c>
      <c r="D36" s="9" t="str">
        <f t="shared" si="0"/>
        <v>Ostetaan</v>
      </c>
    </row>
    <row r="37" spans="1:4" x14ac:dyDescent="0.35">
      <c r="A37" s="9" t="s">
        <v>170</v>
      </c>
      <c r="B37" s="9" t="s">
        <v>171</v>
      </c>
      <c r="C37" s="9" t="s">
        <v>165</v>
      </c>
      <c r="D37" s="9" t="str">
        <f t="shared" si="0"/>
        <v>Ostetaan</v>
      </c>
    </row>
    <row r="38" spans="1:4" x14ac:dyDescent="0.35">
      <c r="A38" s="9" t="s">
        <v>168</v>
      </c>
      <c r="B38" s="9" t="s">
        <v>172</v>
      </c>
      <c r="C38" s="9" t="s">
        <v>162</v>
      </c>
      <c r="D38" s="9" t="str">
        <f t="shared" si="0"/>
        <v>Ei osteta</v>
      </c>
    </row>
    <row r="39" spans="1:4" x14ac:dyDescent="0.35">
      <c r="A39" s="9" t="s">
        <v>173</v>
      </c>
      <c r="B39" s="9" t="s">
        <v>174</v>
      </c>
      <c r="C39" s="9" t="s">
        <v>162</v>
      </c>
      <c r="D39" s="9" t="str">
        <f t="shared" si="0"/>
        <v>Ei osteta</v>
      </c>
    </row>
    <row r="43" spans="1:4" x14ac:dyDescent="0.35">
      <c r="A43" s="9" t="s">
        <v>175</v>
      </c>
      <c r="B43" s="9" t="s">
        <v>176</v>
      </c>
    </row>
    <row r="44" spans="1:4" x14ac:dyDescent="0.35">
      <c r="A44" s="12">
        <v>19.989999999999998</v>
      </c>
      <c r="B44" s="10">
        <f>IF(SUM(A44:A48)&gt;62.5, 0.8*SUM(A44:A48), 50)</f>
        <v>67.16</v>
      </c>
    </row>
    <row r="45" spans="1:4" x14ac:dyDescent="0.35">
      <c r="A45" s="12">
        <v>12.99</v>
      </c>
      <c r="B45" s="10"/>
    </row>
    <row r="46" spans="1:4" x14ac:dyDescent="0.35">
      <c r="A46" s="12">
        <v>7.99</v>
      </c>
      <c r="B46" s="10"/>
    </row>
    <row r="47" spans="1:4" x14ac:dyDescent="0.35">
      <c r="A47" s="12">
        <v>29.99</v>
      </c>
      <c r="B47" s="10"/>
    </row>
    <row r="48" spans="1:4" x14ac:dyDescent="0.35">
      <c r="A48" s="12">
        <v>12.99</v>
      </c>
      <c r="B48" s="10"/>
    </row>
    <row r="55" spans="1:4" x14ac:dyDescent="0.35">
      <c r="A55" s="7" t="s">
        <v>177</v>
      </c>
      <c r="B55" s="22" t="s">
        <v>178</v>
      </c>
      <c r="C55" s="7" t="s">
        <v>179</v>
      </c>
      <c r="D55" s="7" t="s">
        <v>180</v>
      </c>
    </row>
    <row r="56" spans="1:4" x14ac:dyDescent="0.35">
      <c r="A56" s="9" t="s">
        <v>181</v>
      </c>
      <c r="B56" s="23" t="s">
        <v>182</v>
      </c>
      <c r="C56" s="9" t="s">
        <v>183</v>
      </c>
      <c r="D56" s="9" t="s">
        <v>184</v>
      </c>
    </row>
    <row r="57" spans="1:4" x14ac:dyDescent="0.35">
      <c r="A57" s="9" t="s">
        <v>185</v>
      </c>
      <c r="B57" s="23" t="s">
        <v>186</v>
      </c>
      <c r="C57" s="9" t="s">
        <v>187</v>
      </c>
      <c r="D57" s="9" t="s">
        <v>188</v>
      </c>
    </row>
    <row r="58" spans="1:4" ht="29" x14ac:dyDescent="0.35">
      <c r="A58" s="16" t="s">
        <v>189</v>
      </c>
      <c r="B58" s="26" t="s">
        <v>190</v>
      </c>
      <c r="C58" s="16" t="s">
        <v>191</v>
      </c>
      <c r="D58" s="16" t="s">
        <v>192</v>
      </c>
    </row>
    <row r="61" spans="1:4" x14ac:dyDescent="0.35">
      <c r="A61" s="9" t="s">
        <v>193</v>
      </c>
      <c r="B61" s="9" t="s">
        <v>194</v>
      </c>
      <c r="C61" s="9" t="s">
        <v>195</v>
      </c>
    </row>
    <row r="62" spans="1:4" x14ac:dyDescent="0.35">
      <c r="A62" s="9" t="s">
        <v>196</v>
      </c>
      <c r="B62" s="29" t="b">
        <v>1</v>
      </c>
      <c r="C62" s="29" t="b">
        <v>0</v>
      </c>
    </row>
    <row r="63" spans="1:4" x14ac:dyDescent="0.35">
      <c r="A63" s="9" t="s">
        <v>63</v>
      </c>
      <c r="B63" s="29" t="b">
        <v>1</v>
      </c>
      <c r="C63" s="29" t="b">
        <v>1</v>
      </c>
    </row>
    <row r="64" spans="1:4" x14ac:dyDescent="0.35">
      <c r="A64" s="9" t="s">
        <v>197</v>
      </c>
      <c r="B64" s="29" t="b">
        <v>0</v>
      </c>
      <c r="C64" s="29" t="b">
        <v>0</v>
      </c>
    </row>
    <row r="65" spans="1:3" x14ac:dyDescent="0.35">
      <c r="A65" s="9" t="s">
        <v>198</v>
      </c>
      <c r="B65" s="29" t="b">
        <v>0</v>
      </c>
      <c r="C65" s="29" t="b">
        <v>1</v>
      </c>
    </row>
    <row r="66" spans="1:3" x14ac:dyDescent="0.35">
      <c r="A66" s="9" t="s">
        <v>199</v>
      </c>
      <c r="B66" s="29" t="b">
        <v>1</v>
      </c>
      <c r="C66" s="29" t="b">
        <v>0</v>
      </c>
    </row>
    <row r="67" spans="1:3" x14ac:dyDescent="0.35">
      <c r="A67" s="9" t="s">
        <v>200</v>
      </c>
      <c r="B67" s="29" t="b">
        <v>1</v>
      </c>
      <c r="C67" s="29" t="b">
        <v>1</v>
      </c>
    </row>
    <row r="68" spans="1:3" x14ac:dyDescent="0.35">
      <c r="A68" s="9" t="s">
        <v>201</v>
      </c>
      <c r="B68" s="29" t="b">
        <v>0</v>
      </c>
      <c r="C68" s="29" t="b">
        <v>0</v>
      </c>
    </row>
    <row r="69" spans="1:3" x14ac:dyDescent="0.35">
      <c r="A69" s="9" t="s">
        <v>202</v>
      </c>
      <c r="B69" s="29" t="b">
        <v>0</v>
      </c>
      <c r="C69" s="29" t="b">
        <v>0</v>
      </c>
    </row>
    <row r="70" spans="1:3" x14ac:dyDescent="0.35">
      <c r="A70" s="9"/>
      <c r="B70" s="9"/>
      <c r="C70" s="9"/>
    </row>
    <row r="71" spans="1:3" x14ac:dyDescent="0.35">
      <c r="A71" s="9"/>
      <c r="B71" s="9"/>
      <c r="C71" s="9"/>
    </row>
    <row r="72" spans="1:3" x14ac:dyDescent="0.35">
      <c r="A72" s="9" t="s">
        <v>203</v>
      </c>
      <c r="B72" s="9"/>
      <c r="C72" s="9"/>
    </row>
    <row r="73" spans="1:3" x14ac:dyDescent="0.35">
      <c r="A73" s="9" t="s">
        <v>204</v>
      </c>
      <c r="B73" s="9">
        <f>COUNTIFS(B62:B69,TRUE,C62:C69,TRUE)</f>
        <v>2</v>
      </c>
      <c r="C73" s="9"/>
    </row>
    <row r="74" spans="1:3" x14ac:dyDescent="0.35">
      <c r="A74" s="9" t="s">
        <v>205</v>
      </c>
      <c r="B74" s="9"/>
      <c r="C74" s="9"/>
    </row>
    <row r="75" spans="1:3" x14ac:dyDescent="0.35">
      <c r="A75" s="27" t="s">
        <v>206</v>
      </c>
      <c r="B75" s="27"/>
      <c r="C75" s="27"/>
    </row>
    <row r="76" spans="1:3" ht="29" x14ac:dyDescent="0.35">
      <c r="A76" s="26" t="s">
        <v>207</v>
      </c>
      <c r="B76" s="9"/>
      <c r="C76" s="9"/>
    </row>
    <row r="78" spans="1:3" x14ac:dyDescent="0.35">
      <c r="A78" s="7" t="s">
        <v>208</v>
      </c>
      <c r="B78" s="16" t="s">
        <v>209</v>
      </c>
    </row>
    <row r="79" spans="1:3" x14ac:dyDescent="0.35">
      <c r="A79" s="9" t="s">
        <v>210</v>
      </c>
      <c r="B79" s="9"/>
    </row>
    <row r="80" spans="1:3" x14ac:dyDescent="0.35">
      <c r="A80" s="7" t="s">
        <v>211</v>
      </c>
      <c r="B80" s="9"/>
    </row>
    <row r="81" spans="1:2" x14ac:dyDescent="0.35">
      <c r="A81" s="7" t="s">
        <v>212</v>
      </c>
      <c r="B81" s="9" t="s">
        <v>213</v>
      </c>
    </row>
    <row r="82" spans="1:2" x14ac:dyDescent="0.35">
      <c r="A82" s="7" t="s">
        <v>214</v>
      </c>
      <c r="B82" s="9" t="s">
        <v>215</v>
      </c>
    </row>
    <row r="83" spans="1:2" ht="43.5" x14ac:dyDescent="0.35">
      <c r="A83" s="7" t="s">
        <v>216</v>
      </c>
      <c r="B83" s="16" t="s">
        <v>217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7643-9799-46F3-9CD5-8611A527AC4C}">
  <sheetPr>
    <tabColor rgb="FF7030A0"/>
  </sheetPr>
  <dimension ref="A1:C12"/>
  <sheetViews>
    <sheetView workbookViewId="0">
      <selection activeCell="K10" sqref="K10"/>
    </sheetView>
  </sheetViews>
  <sheetFormatPr defaultRowHeight="14.5" x14ac:dyDescent="0.35"/>
  <cols>
    <col min="1" max="1" width="9.453125" bestFit="1" customWidth="1"/>
    <col min="2" max="2" width="15.26953125" bestFit="1" customWidth="1"/>
    <col min="3" max="3" width="10.81640625" bestFit="1" customWidth="1"/>
  </cols>
  <sheetData>
    <row r="1" spans="1:3" x14ac:dyDescent="0.35">
      <c r="A1" s="7" t="s">
        <v>57</v>
      </c>
      <c r="B1" s="22" t="s">
        <v>218</v>
      </c>
      <c r="C1" s="7" t="s">
        <v>219</v>
      </c>
    </row>
    <row r="2" spans="1:3" x14ac:dyDescent="0.35">
      <c r="A2" s="9" t="s">
        <v>220</v>
      </c>
      <c r="B2" s="23">
        <v>1200</v>
      </c>
      <c r="C2" s="9"/>
    </row>
    <row r="3" spans="1:3" x14ac:dyDescent="0.35">
      <c r="A3" s="9" t="s">
        <v>221</v>
      </c>
      <c r="B3" s="23">
        <v>1500</v>
      </c>
      <c r="C3" s="9"/>
    </row>
    <row r="4" spans="1:3" x14ac:dyDescent="0.35">
      <c r="A4" s="9" t="s">
        <v>222</v>
      </c>
      <c r="B4" s="23">
        <v>900</v>
      </c>
      <c r="C4" s="9"/>
    </row>
    <row r="5" spans="1:3" x14ac:dyDescent="0.35">
      <c r="A5" s="9" t="s">
        <v>223</v>
      </c>
      <c r="B5" s="23">
        <v>600</v>
      </c>
      <c r="C5" s="9"/>
    </row>
    <row r="6" spans="1:3" x14ac:dyDescent="0.35">
      <c r="A6" s="9" t="s">
        <v>224</v>
      </c>
      <c r="B6" s="23">
        <v>800</v>
      </c>
      <c r="C6" s="9"/>
    </row>
    <row r="7" spans="1:3" x14ac:dyDescent="0.35">
      <c r="A7" s="9" t="s">
        <v>225</v>
      </c>
      <c r="B7" s="23">
        <v>1000</v>
      </c>
      <c r="C7" s="9"/>
    </row>
    <row r="8" spans="1:3" x14ac:dyDescent="0.35">
      <c r="A8" s="9" t="s">
        <v>226</v>
      </c>
      <c r="B8" s="23">
        <v>1100</v>
      </c>
      <c r="C8" s="9"/>
    </row>
    <row r="9" spans="1:3" x14ac:dyDescent="0.35">
      <c r="A9" s="9" t="s">
        <v>227</v>
      </c>
      <c r="B9" s="23">
        <v>1050</v>
      </c>
      <c r="C9" s="9"/>
    </row>
    <row r="10" spans="1:3" x14ac:dyDescent="0.35">
      <c r="A10" s="9" t="s">
        <v>228</v>
      </c>
      <c r="B10" s="23">
        <v>950</v>
      </c>
      <c r="C10" s="9"/>
    </row>
    <row r="11" spans="1:3" x14ac:dyDescent="0.35">
      <c r="A11" s="9" t="s">
        <v>229</v>
      </c>
      <c r="B11" s="23">
        <v>100</v>
      </c>
      <c r="C11" s="9"/>
    </row>
    <row r="12" spans="1:3" x14ac:dyDescent="0.35">
      <c r="A12" s="9" t="s">
        <v>230</v>
      </c>
      <c r="B12" s="23">
        <v>500</v>
      </c>
      <c r="C12" s="9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6E501-0E1A-4E22-AEFE-4F28DF4F0CC8}">
  <sheetPr>
    <tabColor rgb="FF7030A0"/>
  </sheetPr>
  <dimension ref="A1:E18"/>
  <sheetViews>
    <sheetView workbookViewId="0">
      <selection sqref="A1:N21"/>
    </sheetView>
  </sheetViews>
  <sheetFormatPr defaultRowHeight="14.5" x14ac:dyDescent="0.35"/>
  <cols>
    <col min="1" max="1" width="9.453125" bestFit="1" customWidth="1"/>
    <col min="2" max="2" width="11.26953125" bestFit="1" customWidth="1"/>
    <col min="3" max="3" width="9.6328125" bestFit="1" customWidth="1"/>
    <col min="4" max="4" width="10.7265625" bestFit="1" customWidth="1"/>
    <col min="5" max="5" width="18.1796875" bestFit="1" customWidth="1"/>
  </cols>
  <sheetData>
    <row r="1" spans="1:5" x14ac:dyDescent="0.35">
      <c r="A1" s="30" t="s">
        <v>57</v>
      </c>
      <c r="B1" s="30" t="s">
        <v>231</v>
      </c>
      <c r="C1" s="30" t="s">
        <v>232</v>
      </c>
      <c r="D1" s="30" t="s">
        <v>233</v>
      </c>
      <c r="E1" s="30" t="s">
        <v>234</v>
      </c>
    </row>
    <row r="2" spans="1:5" x14ac:dyDescent="0.35">
      <c r="A2" s="9" t="s">
        <v>235</v>
      </c>
      <c r="B2" s="9" t="s">
        <v>236</v>
      </c>
      <c r="C2" s="9" t="s">
        <v>64</v>
      </c>
      <c r="D2" s="9" t="s">
        <v>237</v>
      </c>
      <c r="E2" s="9"/>
    </row>
    <row r="3" spans="1:5" x14ac:dyDescent="0.35">
      <c r="A3" s="9" t="s">
        <v>238</v>
      </c>
      <c r="B3" s="9" t="s">
        <v>239</v>
      </c>
      <c r="C3" s="9" t="s">
        <v>240</v>
      </c>
      <c r="D3" s="9" t="s">
        <v>241</v>
      </c>
      <c r="E3" s="9"/>
    </row>
    <row r="4" spans="1:5" x14ac:dyDescent="0.35">
      <c r="A4" s="9" t="s">
        <v>242</v>
      </c>
      <c r="B4" s="9" t="s">
        <v>243</v>
      </c>
      <c r="C4" s="9" t="s">
        <v>244</v>
      </c>
      <c r="D4" s="9" t="s">
        <v>241</v>
      </c>
      <c r="E4" s="9"/>
    </row>
    <row r="5" spans="1:5" x14ac:dyDescent="0.35">
      <c r="A5" s="9" t="s">
        <v>245</v>
      </c>
      <c r="B5" s="9" t="s">
        <v>236</v>
      </c>
      <c r="C5" s="9" t="s">
        <v>246</v>
      </c>
      <c r="D5" s="9" t="s">
        <v>237</v>
      </c>
      <c r="E5" s="9"/>
    </row>
    <row r="6" spans="1:5" x14ac:dyDescent="0.35">
      <c r="A6" s="9" t="s">
        <v>247</v>
      </c>
      <c r="B6" s="9" t="s">
        <v>239</v>
      </c>
      <c r="C6" s="9" t="s">
        <v>240</v>
      </c>
      <c r="D6" s="9" t="s">
        <v>241</v>
      </c>
      <c r="E6" s="9"/>
    </row>
    <row r="7" spans="1:5" x14ac:dyDescent="0.35">
      <c r="A7" s="9" t="s">
        <v>248</v>
      </c>
      <c r="B7" s="9" t="s">
        <v>239</v>
      </c>
      <c r="C7" s="9" t="s">
        <v>249</v>
      </c>
      <c r="D7" s="9" t="s">
        <v>237</v>
      </c>
      <c r="E7" s="9"/>
    </row>
    <row r="8" spans="1:5" x14ac:dyDescent="0.35">
      <c r="A8" s="9" t="s">
        <v>250</v>
      </c>
      <c r="B8" s="9" t="s">
        <v>236</v>
      </c>
      <c r="C8" s="9" t="s">
        <v>246</v>
      </c>
      <c r="D8" s="9" t="s">
        <v>237</v>
      </c>
      <c r="E8" s="9"/>
    </row>
    <row r="9" spans="1:5" x14ac:dyDescent="0.35">
      <c r="A9" s="9" t="s">
        <v>251</v>
      </c>
      <c r="B9" s="9" t="s">
        <v>243</v>
      </c>
      <c r="C9" s="9" t="s">
        <v>244</v>
      </c>
      <c r="D9" s="9" t="s">
        <v>241</v>
      </c>
      <c r="E9" s="9"/>
    </row>
    <row r="10" spans="1:5" x14ac:dyDescent="0.35">
      <c r="A10" s="9" t="s">
        <v>252</v>
      </c>
      <c r="B10" s="9" t="s">
        <v>243</v>
      </c>
      <c r="C10" s="9" t="s">
        <v>244</v>
      </c>
      <c r="D10" s="9" t="s">
        <v>241</v>
      </c>
      <c r="E10" s="9"/>
    </row>
    <row r="11" spans="1:5" x14ac:dyDescent="0.35">
      <c r="A11" s="9" t="s">
        <v>253</v>
      </c>
      <c r="B11" s="9" t="s">
        <v>236</v>
      </c>
      <c r="C11" s="9" t="s">
        <v>249</v>
      </c>
      <c r="D11" s="9" t="s">
        <v>237</v>
      </c>
      <c r="E11" s="9"/>
    </row>
    <row r="12" spans="1:5" x14ac:dyDescent="0.35">
      <c r="A12" s="9" t="s">
        <v>254</v>
      </c>
      <c r="B12" s="9" t="s">
        <v>243</v>
      </c>
      <c r="C12" s="9" t="s">
        <v>244</v>
      </c>
      <c r="D12" s="9" t="s">
        <v>237</v>
      </c>
      <c r="E12" s="9"/>
    </row>
    <row r="13" spans="1:5" x14ac:dyDescent="0.35">
      <c r="A13" s="9" t="s">
        <v>255</v>
      </c>
      <c r="B13" s="9" t="s">
        <v>239</v>
      </c>
      <c r="C13" s="9" t="s">
        <v>240</v>
      </c>
      <c r="D13" s="9" t="s">
        <v>241</v>
      </c>
      <c r="E13" s="9"/>
    </row>
    <row r="14" spans="1:5" x14ac:dyDescent="0.35">
      <c r="A14" s="9" t="s">
        <v>256</v>
      </c>
      <c r="B14" s="9" t="s">
        <v>239</v>
      </c>
      <c r="C14" s="9" t="s">
        <v>249</v>
      </c>
      <c r="D14" s="9" t="s">
        <v>237</v>
      </c>
      <c r="E14" s="9"/>
    </row>
    <row r="15" spans="1:5" x14ac:dyDescent="0.35">
      <c r="A15" s="9" t="s">
        <v>257</v>
      </c>
      <c r="B15" s="9" t="s">
        <v>236</v>
      </c>
      <c r="C15" s="9" t="s">
        <v>246</v>
      </c>
      <c r="D15" s="9" t="s">
        <v>241</v>
      </c>
      <c r="E15" s="9"/>
    </row>
    <row r="16" spans="1:5" x14ac:dyDescent="0.35">
      <c r="A16" s="9" t="s">
        <v>258</v>
      </c>
      <c r="B16" s="9" t="s">
        <v>243</v>
      </c>
      <c r="C16" s="9" t="s">
        <v>244</v>
      </c>
      <c r="D16" s="9" t="s">
        <v>237</v>
      </c>
      <c r="E16" s="9"/>
    </row>
    <row r="17" spans="1:5" x14ac:dyDescent="0.35">
      <c r="A17" s="9" t="s">
        <v>259</v>
      </c>
      <c r="B17" s="9" t="s">
        <v>239</v>
      </c>
      <c r="C17" s="9" t="s">
        <v>240</v>
      </c>
      <c r="D17" s="9" t="s">
        <v>237</v>
      </c>
      <c r="E17" s="9"/>
    </row>
    <row r="18" spans="1:5" x14ac:dyDescent="0.35">
      <c r="A18" s="9" t="s">
        <v>260</v>
      </c>
      <c r="B18" s="9" t="s">
        <v>236</v>
      </c>
      <c r="C18" s="9" t="s">
        <v>64</v>
      </c>
      <c r="D18" s="9" t="s">
        <v>241</v>
      </c>
      <c r="E18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D10"/>
  <sheetViews>
    <sheetView workbookViewId="0">
      <selection activeCell="H31" sqref="H31"/>
    </sheetView>
  </sheetViews>
  <sheetFormatPr defaultRowHeight="14.5" x14ac:dyDescent="0.35"/>
  <cols>
    <col min="1" max="1" width="17.1796875" customWidth="1"/>
    <col min="2" max="2" width="16.26953125" customWidth="1"/>
    <col min="3" max="3" width="20.26953125" style="1" customWidth="1"/>
    <col min="4" max="4" width="17.54296875" customWidth="1"/>
  </cols>
  <sheetData>
    <row r="1" spans="1:4" x14ac:dyDescent="0.35">
      <c r="A1" t="s">
        <v>0</v>
      </c>
      <c r="B1" t="s">
        <v>1</v>
      </c>
      <c r="C1" s="1" t="s">
        <v>2</v>
      </c>
      <c r="D1" t="s">
        <v>3</v>
      </c>
    </row>
    <row r="2" spans="1:4" x14ac:dyDescent="0.35">
      <c r="A2" t="s">
        <v>4</v>
      </c>
      <c r="B2">
        <v>3</v>
      </c>
      <c r="C2" s="1">
        <v>2</v>
      </c>
    </row>
    <row r="3" spans="1:4" x14ac:dyDescent="0.35">
      <c r="A3" t="s">
        <v>5</v>
      </c>
      <c r="B3">
        <v>5</v>
      </c>
      <c r="C3" s="1">
        <v>2.59</v>
      </c>
    </row>
    <row r="4" spans="1:4" x14ac:dyDescent="0.35">
      <c r="A4" t="s">
        <v>6</v>
      </c>
      <c r="B4">
        <v>2</v>
      </c>
      <c r="C4" s="1">
        <v>2.99</v>
      </c>
    </row>
    <row r="5" spans="1:4" x14ac:dyDescent="0.35">
      <c r="A5" t="s">
        <v>7</v>
      </c>
      <c r="B5">
        <v>1</v>
      </c>
      <c r="C5" s="1">
        <v>3.99</v>
      </c>
    </row>
    <row r="10" spans="1:4" x14ac:dyDescent="0.35">
      <c r="D10" t="s">
        <v>8</v>
      </c>
    </row>
  </sheetData>
  <conditionalFormatting sqref="D8">
    <cfRule type="containsText" dxfId="5" priority="1" operator="containsText" text="Yritä uudelleen">
      <formula>NOT(ISERROR(SEARCH("Yritä uudelleen",D8)))</formula>
    </cfRule>
    <cfRule type="containsText" dxfId="4" priority="2" operator="containsText" text="Oikein">
      <formula>NOT(ISERROR(SEARCH("Oikein",D8)))</formula>
    </cfRule>
  </conditionalFormatting>
  <pageMargins left="0.7" right="0.7" top="0.75" bottom="0.75" header="0.3" footer="0.3"/>
  <drawing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647A-6FF5-49C7-8027-ADBB12C92286}">
  <sheetPr>
    <tabColor rgb="FF7030A0"/>
  </sheetPr>
  <dimension ref="A1:E27"/>
  <sheetViews>
    <sheetView workbookViewId="0">
      <selection activeCell="D30" sqref="D30"/>
    </sheetView>
  </sheetViews>
  <sheetFormatPr defaultRowHeight="14.5" x14ac:dyDescent="0.35"/>
  <cols>
    <col min="1" max="1" width="12.90625" bestFit="1" customWidth="1"/>
    <col min="2" max="2" width="13.36328125" bestFit="1" customWidth="1"/>
    <col min="4" max="4" width="9.7265625" bestFit="1" customWidth="1"/>
    <col min="5" max="5" width="9.81640625" bestFit="1" customWidth="1"/>
  </cols>
  <sheetData>
    <row r="1" spans="1:5" x14ac:dyDescent="0.35">
      <c r="A1" s="31" t="s">
        <v>261</v>
      </c>
      <c r="B1" s="31" t="s">
        <v>262</v>
      </c>
      <c r="C1" s="7" t="s">
        <v>157</v>
      </c>
      <c r="D1" s="7" t="s">
        <v>263</v>
      </c>
      <c r="E1" s="7" t="s">
        <v>158</v>
      </c>
    </row>
    <row r="2" spans="1:5" x14ac:dyDescent="0.35">
      <c r="A2" s="32">
        <v>10001</v>
      </c>
      <c r="B2" s="33" t="s">
        <v>264</v>
      </c>
      <c r="C2" s="34" t="s">
        <v>172</v>
      </c>
      <c r="D2" s="9">
        <v>2004</v>
      </c>
      <c r="E2" s="9" t="s">
        <v>162</v>
      </c>
    </row>
    <row r="3" spans="1:5" x14ac:dyDescent="0.35">
      <c r="A3" s="32">
        <v>10002</v>
      </c>
      <c r="B3" s="33" t="s">
        <v>265</v>
      </c>
      <c r="C3" s="34" t="s">
        <v>266</v>
      </c>
      <c r="D3" s="9">
        <v>2008</v>
      </c>
      <c r="E3" s="9" t="s">
        <v>165</v>
      </c>
    </row>
    <row r="4" spans="1:5" x14ac:dyDescent="0.35">
      <c r="A4" s="32">
        <v>10003</v>
      </c>
      <c r="B4" s="33" t="s">
        <v>166</v>
      </c>
      <c r="C4" s="34" t="s">
        <v>267</v>
      </c>
      <c r="D4" s="9">
        <v>2012</v>
      </c>
      <c r="E4" s="9" t="s">
        <v>165</v>
      </c>
    </row>
    <row r="5" spans="1:5" x14ac:dyDescent="0.35">
      <c r="A5" s="32">
        <v>10004</v>
      </c>
      <c r="B5" s="33" t="s">
        <v>268</v>
      </c>
      <c r="C5" s="34" t="s">
        <v>269</v>
      </c>
      <c r="D5" s="9">
        <v>2015</v>
      </c>
      <c r="E5" s="9" t="s">
        <v>165</v>
      </c>
    </row>
    <row r="6" spans="1:5" x14ac:dyDescent="0.35">
      <c r="A6" s="32">
        <v>10005</v>
      </c>
      <c r="B6" s="33" t="s">
        <v>170</v>
      </c>
      <c r="C6" s="34">
        <v>107</v>
      </c>
      <c r="D6" s="9">
        <v>2005</v>
      </c>
      <c r="E6" s="9" t="s">
        <v>162</v>
      </c>
    </row>
    <row r="7" spans="1:5" x14ac:dyDescent="0.35">
      <c r="A7" s="32">
        <v>10006</v>
      </c>
      <c r="B7" s="33" t="s">
        <v>264</v>
      </c>
      <c r="C7" s="34" t="s">
        <v>270</v>
      </c>
      <c r="D7" s="9">
        <v>2016</v>
      </c>
      <c r="E7" s="9" t="s">
        <v>165</v>
      </c>
    </row>
    <row r="8" spans="1:5" x14ac:dyDescent="0.35">
      <c r="A8" s="32">
        <v>10007</v>
      </c>
      <c r="B8" s="33" t="s">
        <v>271</v>
      </c>
      <c r="C8" s="34" t="s">
        <v>272</v>
      </c>
      <c r="D8" s="9">
        <v>2010</v>
      </c>
      <c r="E8" s="9" t="s">
        <v>162</v>
      </c>
    </row>
    <row r="9" spans="1:5" x14ac:dyDescent="0.35">
      <c r="A9" s="32">
        <v>10008</v>
      </c>
      <c r="B9" s="33" t="s">
        <v>273</v>
      </c>
      <c r="C9" s="34" t="s">
        <v>274</v>
      </c>
      <c r="D9" s="9">
        <v>1998</v>
      </c>
      <c r="E9" s="9" t="s">
        <v>162</v>
      </c>
    </row>
    <row r="10" spans="1:5" x14ac:dyDescent="0.35">
      <c r="A10" s="32">
        <v>10009</v>
      </c>
      <c r="B10" s="33" t="s">
        <v>275</v>
      </c>
      <c r="C10" s="34" t="s">
        <v>276</v>
      </c>
      <c r="D10" s="9">
        <v>2001</v>
      </c>
      <c r="E10" s="9" t="s">
        <v>162</v>
      </c>
    </row>
    <row r="11" spans="1:5" x14ac:dyDescent="0.35">
      <c r="A11" s="32">
        <v>10010</v>
      </c>
      <c r="B11" s="33" t="s">
        <v>273</v>
      </c>
      <c r="C11" s="34" t="s">
        <v>277</v>
      </c>
      <c r="D11" s="9">
        <v>2020</v>
      </c>
      <c r="E11" s="9" t="s">
        <v>165</v>
      </c>
    </row>
    <row r="12" spans="1:5" x14ac:dyDescent="0.35">
      <c r="A12" s="32">
        <v>10011</v>
      </c>
      <c r="B12" s="33" t="s">
        <v>278</v>
      </c>
      <c r="C12" s="34" t="s">
        <v>279</v>
      </c>
      <c r="D12" s="9">
        <v>1999</v>
      </c>
      <c r="E12" s="9" t="s">
        <v>162</v>
      </c>
    </row>
    <row r="13" spans="1:5" x14ac:dyDescent="0.35">
      <c r="A13" s="35"/>
      <c r="D13" s="5"/>
    </row>
    <row r="14" spans="1:5" x14ac:dyDescent="0.35">
      <c r="A14" s="35"/>
      <c r="D14" s="5"/>
    </row>
    <row r="15" spans="1:5" x14ac:dyDescent="0.35">
      <c r="A15" s="35"/>
      <c r="D15" s="5"/>
    </row>
    <row r="16" spans="1:5" x14ac:dyDescent="0.35">
      <c r="A16" s="1"/>
      <c r="D16" s="5"/>
    </row>
    <row r="17" spans="1:4" x14ac:dyDescent="0.35">
      <c r="A17" s="36"/>
      <c r="D17" s="5"/>
    </row>
    <row r="18" spans="1:4" x14ac:dyDescent="0.35">
      <c r="A18" s="35"/>
      <c r="D18" s="5"/>
    </row>
    <row r="19" spans="1:4" x14ac:dyDescent="0.35">
      <c r="A19" s="35"/>
      <c r="D19" s="5"/>
    </row>
    <row r="20" spans="1:4" x14ac:dyDescent="0.35">
      <c r="A20" s="35"/>
      <c r="D20" s="5"/>
    </row>
    <row r="21" spans="1:4" x14ac:dyDescent="0.35">
      <c r="A21" s="35"/>
      <c r="D21" s="5"/>
    </row>
    <row r="22" spans="1:4" x14ac:dyDescent="0.35">
      <c r="A22" s="35"/>
      <c r="D22" s="5"/>
    </row>
    <row r="23" spans="1:4" x14ac:dyDescent="0.35">
      <c r="A23" s="35"/>
      <c r="D23" s="5"/>
    </row>
    <row r="24" spans="1:4" x14ac:dyDescent="0.35">
      <c r="A24" s="35"/>
      <c r="D24" s="5"/>
    </row>
    <row r="25" spans="1:4" x14ac:dyDescent="0.35">
      <c r="A25" s="35"/>
      <c r="D25" s="5"/>
    </row>
    <row r="26" spans="1:4" x14ac:dyDescent="0.35">
      <c r="A26" s="35"/>
      <c r="D26" s="5"/>
    </row>
    <row r="27" spans="1:4" x14ac:dyDescent="0.35">
      <c r="A27" s="35"/>
      <c r="D27" s="5"/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29A94-D171-41A8-8FFD-F03F57685FC1}">
  <sheetPr>
    <tabColor rgb="FF7030A0"/>
  </sheetPr>
  <dimension ref="A1:G22"/>
  <sheetViews>
    <sheetView workbookViewId="0">
      <selection activeCell="M32" sqref="M32"/>
    </sheetView>
  </sheetViews>
  <sheetFormatPr defaultRowHeight="14.5" x14ac:dyDescent="0.35"/>
  <cols>
    <col min="1" max="1" width="16.26953125" bestFit="1" customWidth="1"/>
    <col min="2" max="2" width="13.6328125" bestFit="1" customWidth="1"/>
  </cols>
  <sheetData>
    <row r="1" spans="1:7" x14ac:dyDescent="0.35">
      <c r="A1" s="18" t="s">
        <v>280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</row>
    <row r="2" spans="1:7" x14ac:dyDescent="0.35">
      <c r="A2" s="20">
        <v>1</v>
      </c>
    </row>
    <row r="3" spans="1:7" x14ac:dyDescent="0.35">
      <c r="A3" s="20">
        <v>2</v>
      </c>
    </row>
    <row r="4" spans="1:7" x14ac:dyDescent="0.35">
      <c r="A4" s="20">
        <v>3</v>
      </c>
    </row>
    <row r="5" spans="1:7" x14ac:dyDescent="0.35">
      <c r="A5" s="20">
        <v>4</v>
      </c>
    </row>
    <row r="6" spans="1:7" x14ac:dyDescent="0.35">
      <c r="A6" s="20">
        <v>5</v>
      </c>
    </row>
    <row r="7" spans="1:7" x14ac:dyDescent="0.35">
      <c r="A7" s="20">
        <v>6</v>
      </c>
    </row>
    <row r="11" spans="1:7" x14ac:dyDescent="0.35">
      <c r="A11" s="9" t="s">
        <v>281</v>
      </c>
      <c r="B11" s="9" t="s">
        <v>282</v>
      </c>
    </row>
    <row r="12" spans="1:7" x14ac:dyDescent="0.35">
      <c r="A12" s="9"/>
      <c r="B12" s="37"/>
    </row>
    <row r="13" spans="1:7" x14ac:dyDescent="0.35">
      <c r="A13" s="9"/>
      <c r="B13" s="37"/>
    </row>
    <row r="14" spans="1:7" x14ac:dyDescent="0.35">
      <c r="A14" s="9"/>
      <c r="B14" s="37"/>
    </row>
    <row r="15" spans="1:7" x14ac:dyDescent="0.35">
      <c r="A15" s="9"/>
      <c r="B15" s="37"/>
    </row>
    <row r="16" spans="1:7" x14ac:dyDescent="0.35">
      <c r="A16" s="9"/>
      <c r="B16" s="37"/>
    </row>
    <row r="17" spans="1:2" x14ac:dyDescent="0.35">
      <c r="A17" s="9"/>
      <c r="B17" s="37"/>
    </row>
    <row r="18" spans="1:2" x14ac:dyDescent="0.35">
      <c r="A18" s="9"/>
      <c r="B18" s="37"/>
    </row>
    <row r="19" spans="1:2" x14ac:dyDescent="0.35">
      <c r="A19" s="9"/>
      <c r="B19" s="37"/>
    </row>
    <row r="20" spans="1:2" x14ac:dyDescent="0.35">
      <c r="A20" s="9"/>
      <c r="B20" s="37"/>
    </row>
    <row r="21" spans="1:2" x14ac:dyDescent="0.35">
      <c r="A21" s="9"/>
      <c r="B21" s="37"/>
    </row>
    <row r="22" spans="1:2" x14ac:dyDescent="0.35">
      <c r="A22" s="9"/>
      <c r="B22" s="37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1C432-7906-49D1-AAF3-EB18DAEFDA77}">
  <dimension ref="A1:C12"/>
  <sheetViews>
    <sheetView workbookViewId="0">
      <selection activeCell="J30" sqref="J30"/>
    </sheetView>
  </sheetViews>
  <sheetFormatPr defaultRowHeight="14.5" x14ac:dyDescent="0.35"/>
  <cols>
    <col min="1" max="1" width="9.453125" bestFit="1" customWidth="1"/>
    <col min="2" max="2" width="15.26953125" bestFit="1" customWidth="1"/>
    <col min="3" max="3" width="14.1796875" customWidth="1"/>
  </cols>
  <sheetData>
    <row r="1" spans="1:3" x14ac:dyDescent="0.35">
      <c r="A1" s="7" t="s">
        <v>57</v>
      </c>
      <c r="B1" s="22" t="s">
        <v>218</v>
      </c>
      <c r="C1" s="7" t="s">
        <v>219</v>
      </c>
    </row>
    <row r="2" spans="1:3" x14ac:dyDescent="0.35">
      <c r="A2" s="9" t="s">
        <v>220</v>
      </c>
      <c r="B2" s="23">
        <v>1200</v>
      </c>
      <c r="C2" s="9" t="str">
        <f>IF(B2&gt;1000,"Päätoiminen","Sivutoiminen")</f>
        <v>Päätoiminen</v>
      </c>
    </row>
    <row r="3" spans="1:3" x14ac:dyDescent="0.35">
      <c r="A3" s="9" t="s">
        <v>221</v>
      </c>
      <c r="B3" s="23">
        <v>1500</v>
      </c>
      <c r="C3" s="9" t="str">
        <f t="shared" ref="C3:C12" si="0">IF(B3&gt;1000,"Päätoiminen","Sivutoiminen")</f>
        <v>Päätoiminen</v>
      </c>
    </row>
    <row r="4" spans="1:3" x14ac:dyDescent="0.35">
      <c r="A4" s="9" t="s">
        <v>222</v>
      </c>
      <c r="B4" s="23">
        <v>900</v>
      </c>
      <c r="C4" s="9" t="str">
        <f t="shared" si="0"/>
        <v>Sivutoiminen</v>
      </c>
    </row>
    <row r="5" spans="1:3" x14ac:dyDescent="0.35">
      <c r="A5" s="9" t="s">
        <v>223</v>
      </c>
      <c r="B5" s="23">
        <v>600</v>
      </c>
      <c r="C5" s="9" t="str">
        <f t="shared" si="0"/>
        <v>Sivutoiminen</v>
      </c>
    </row>
    <row r="6" spans="1:3" x14ac:dyDescent="0.35">
      <c r="A6" s="9" t="s">
        <v>224</v>
      </c>
      <c r="B6" s="23">
        <v>800</v>
      </c>
      <c r="C6" s="9" t="str">
        <f t="shared" si="0"/>
        <v>Sivutoiminen</v>
      </c>
    </row>
    <row r="7" spans="1:3" x14ac:dyDescent="0.35">
      <c r="A7" s="9" t="s">
        <v>225</v>
      </c>
      <c r="B7" s="23">
        <v>1000</v>
      </c>
      <c r="C7" s="9" t="str">
        <f t="shared" si="0"/>
        <v>Sivutoiminen</v>
      </c>
    </row>
    <row r="8" spans="1:3" x14ac:dyDescent="0.35">
      <c r="A8" s="9" t="s">
        <v>226</v>
      </c>
      <c r="B8" s="23">
        <v>1100</v>
      </c>
      <c r="C8" s="9" t="str">
        <f t="shared" si="0"/>
        <v>Päätoiminen</v>
      </c>
    </row>
    <row r="9" spans="1:3" x14ac:dyDescent="0.35">
      <c r="A9" s="9" t="s">
        <v>227</v>
      </c>
      <c r="B9" s="23">
        <v>1050</v>
      </c>
      <c r="C9" s="9" t="str">
        <f t="shared" si="0"/>
        <v>Päätoiminen</v>
      </c>
    </row>
    <row r="10" spans="1:3" x14ac:dyDescent="0.35">
      <c r="A10" s="9" t="s">
        <v>228</v>
      </c>
      <c r="B10" s="23">
        <v>950</v>
      </c>
      <c r="C10" s="9" t="str">
        <f t="shared" si="0"/>
        <v>Sivutoiminen</v>
      </c>
    </row>
    <row r="11" spans="1:3" x14ac:dyDescent="0.35">
      <c r="A11" s="9" t="s">
        <v>229</v>
      </c>
      <c r="B11" s="23">
        <v>100</v>
      </c>
      <c r="C11" s="9" t="str">
        <f t="shared" si="0"/>
        <v>Sivutoiminen</v>
      </c>
    </row>
    <row r="12" spans="1:3" x14ac:dyDescent="0.35">
      <c r="A12" s="9" t="s">
        <v>230</v>
      </c>
      <c r="B12" s="23">
        <v>500</v>
      </c>
      <c r="C12" s="9" t="str">
        <f t="shared" si="0"/>
        <v>Sivutoiminen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AEB35-4305-4360-8F5E-9327275375E3}">
  <dimension ref="A1:E18"/>
  <sheetViews>
    <sheetView workbookViewId="0">
      <selection sqref="A1:N21"/>
    </sheetView>
  </sheetViews>
  <sheetFormatPr defaultRowHeight="14.5" x14ac:dyDescent="0.35"/>
  <cols>
    <col min="1" max="1" width="9.81640625" bestFit="1" customWidth="1"/>
    <col min="2" max="2" width="11.26953125" bestFit="1" customWidth="1"/>
    <col min="3" max="3" width="9.6328125" bestFit="1" customWidth="1"/>
    <col min="4" max="4" width="11.54296875" bestFit="1" customWidth="1"/>
    <col min="5" max="5" width="18.81640625" bestFit="1" customWidth="1"/>
  </cols>
  <sheetData>
    <row r="1" spans="1:5" x14ac:dyDescent="0.35">
      <c r="A1" s="30" t="s">
        <v>57</v>
      </c>
      <c r="B1" s="30" t="s">
        <v>231</v>
      </c>
      <c r="C1" s="30" t="s">
        <v>232</v>
      </c>
      <c r="D1" s="30" t="s">
        <v>233</v>
      </c>
      <c r="E1" s="30" t="s">
        <v>234</v>
      </c>
    </row>
    <row r="2" spans="1:5" x14ac:dyDescent="0.35">
      <c r="A2" s="9" t="s">
        <v>235</v>
      </c>
      <c r="B2" s="9" t="s">
        <v>236</v>
      </c>
      <c r="C2" s="9" t="s">
        <v>64</v>
      </c>
      <c r="D2" s="9" t="s">
        <v>237</v>
      </c>
      <c r="E2" s="9" t="str">
        <f>IF(AND(B2="Helsinki",C2="Tapiola",D2="Ohjelmisto"),"Kuuluu tiimiin","Ei kuulu")</f>
        <v>Ei kuulu</v>
      </c>
    </row>
    <row r="3" spans="1:5" x14ac:dyDescent="0.35">
      <c r="A3" s="9" t="s">
        <v>238</v>
      </c>
      <c r="B3" s="9" t="s">
        <v>239</v>
      </c>
      <c r="C3" s="9" t="s">
        <v>240</v>
      </c>
      <c r="D3" s="9" t="s">
        <v>241</v>
      </c>
      <c r="E3" s="9" t="str">
        <f t="shared" ref="E3:E18" si="0">IF(AND(B3="Helsinki",C3="Tapiola",D3="Ohjelmisto"),"Kuuluu tiimiin","Ei kuulu")</f>
        <v>Ei kuulu</v>
      </c>
    </row>
    <row r="4" spans="1:5" x14ac:dyDescent="0.35">
      <c r="A4" s="9" t="s">
        <v>242</v>
      </c>
      <c r="B4" s="9" t="s">
        <v>243</v>
      </c>
      <c r="C4" s="9" t="s">
        <v>244</v>
      </c>
      <c r="D4" s="9" t="s">
        <v>241</v>
      </c>
      <c r="E4" s="9" t="str">
        <f t="shared" si="0"/>
        <v>Ei kuulu</v>
      </c>
    </row>
    <row r="5" spans="1:5" x14ac:dyDescent="0.35">
      <c r="A5" s="9" t="s">
        <v>245</v>
      </c>
      <c r="B5" s="9" t="s">
        <v>236</v>
      </c>
      <c r="C5" s="9" t="s">
        <v>246</v>
      </c>
      <c r="D5" s="9" t="s">
        <v>237</v>
      </c>
      <c r="E5" s="9" t="str">
        <f t="shared" si="0"/>
        <v>Ei kuulu</v>
      </c>
    </row>
    <row r="6" spans="1:5" x14ac:dyDescent="0.35">
      <c r="A6" s="9" t="s">
        <v>247</v>
      </c>
      <c r="B6" s="9" t="s">
        <v>239</v>
      </c>
      <c r="C6" s="9" t="s">
        <v>240</v>
      </c>
      <c r="D6" s="9" t="s">
        <v>241</v>
      </c>
      <c r="E6" s="9" t="str">
        <f t="shared" si="0"/>
        <v>Ei kuulu</v>
      </c>
    </row>
    <row r="7" spans="1:5" x14ac:dyDescent="0.35">
      <c r="A7" s="9" t="s">
        <v>248</v>
      </c>
      <c r="B7" s="9" t="s">
        <v>239</v>
      </c>
      <c r="C7" s="9" t="s">
        <v>249</v>
      </c>
      <c r="D7" s="9" t="s">
        <v>237</v>
      </c>
      <c r="E7" s="9" t="str">
        <f t="shared" si="0"/>
        <v>Kuuluu tiimiin</v>
      </c>
    </row>
    <row r="8" spans="1:5" x14ac:dyDescent="0.35">
      <c r="A8" s="9" t="s">
        <v>250</v>
      </c>
      <c r="B8" s="9" t="s">
        <v>236</v>
      </c>
      <c r="C8" s="9" t="s">
        <v>246</v>
      </c>
      <c r="D8" s="9" t="s">
        <v>237</v>
      </c>
      <c r="E8" s="9" t="str">
        <f t="shared" si="0"/>
        <v>Ei kuulu</v>
      </c>
    </row>
    <row r="9" spans="1:5" x14ac:dyDescent="0.35">
      <c r="A9" s="9" t="s">
        <v>251</v>
      </c>
      <c r="B9" s="9" t="s">
        <v>243</v>
      </c>
      <c r="C9" s="9" t="s">
        <v>244</v>
      </c>
      <c r="D9" s="9" t="s">
        <v>241</v>
      </c>
      <c r="E9" s="9" t="str">
        <f t="shared" si="0"/>
        <v>Ei kuulu</v>
      </c>
    </row>
    <row r="10" spans="1:5" x14ac:dyDescent="0.35">
      <c r="A10" s="9" t="s">
        <v>252</v>
      </c>
      <c r="B10" s="9" t="s">
        <v>243</v>
      </c>
      <c r="C10" s="9" t="s">
        <v>244</v>
      </c>
      <c r="D10" s="9" t="s">
        <v>241</v>
      </c>
      <c r="E10" s="9" t="str">
        <f t="shared" si="0"/>
        <v>Ei kuulu</v>
      </c>
    </row>
    <row r="11" spans="1:5" x14ac:dyDescent="0.35">
      <c r="A11" s="9" t="s">
        <v>253</v>
      </c>
      <c r="B11" s="9" t="s">
        <v>236</v>
      </c>
      <c r="C11" s="9" t="s">
        <v>249</v>
      </c>
      <c r="D11" s="9" t="s">
        <v>237</v>
      </c>
      <c r="E11" s="9" t="str">
        <f t="shared" si="0"/>
        <v>Ei kuulu</v>
      </c>
    </row>
    <row r="12" spans="1:5" x14ac:dyDescent="0.35">
      <c r="A12" s="9" t="s">
        <v>254</v>
      </c>
      <c r="B12" s="9" t="s">
        <v>243</v>
      </c>
      <c r="C12" s="9" t="s">
        <v>244</v>
      </c>
      <c r="D12" s="9" t="s">
        <v>237</v>
      </c>
      <c r="E12" s="9" t="str">
        <f t="shared" si="0"/>
        <v>Ei kuulu</v>
      </c>
    </row>
    <row r="13" spans="1:5" x14ac:dyDescent="0.35">
      <c r="A13" s="9" t="s">
        <v>255</v>
      </c>
      <c r="B13" s="9" t="s">
        <v>239</v>
      </c>
      <c r="C13" s="9" t="s">
        <v>240</v>
      </c>
      <c r="D13" s="9" t="s">
        <v>241</v>
      </c>
      <c r="E13" s="9" t="str">
        <f t="shared" si="0"/>
        <v>Ei kuulu</v>
      </c>
    </row>
    <row r="14" spans="1:5" x14ac:dyDescent="0.35">
      <c r="A14" s="9" t="s">
        <v>256</v>
      </c>
      <c r="B14" s="9" t="s">
        <v>239</v>
      </c>
      <c r="C14" s="9" t="s">
        <v>249</v>
      </c>
      <c r="D14" s="9" t="s">
        <v>237</v>
      </c>
      <c r="E14" s="9" t="str">
        <f t="shared" si="0"/>
        <v>Kuuluu tiimiin</v>
      </c>
    </row>
    <row r="15" spans="1:5" x14ac:dyDescent="0.35">
      <c r="A15" s="9" t="s">
        <v>257</v>
      </c>
      <c r="B15" s="9" t="s">
        <v>236</v>
      </c>
      <c r="C15" s="9" t="s">
        <v>246</v>
      </c>
      <c r="D15" s="9" t="s">
        <v>241</v>
      </c>
      <c r="E15" s="9" t="str">
        <f t="shared" si="0"/>
        <v>Ei kuulu</v>
      </c>
    </row>
    <row r="16" spans="1:5" x14ac:dyDescent="0.35">
      <c r="A16" s="9" t="s">
        <v>258</v>
      </c>
      <c r="B16" s="9" t="s">
        <v>243</v>
      </c>
      <c r="C16" s="9" t="s">
        <v>244</v>
      </c>
      <c r="D16" s="9" t="s">
        <v>237</v>
      </c>
      <c r="E16" s="9" t="str">
        <f t="shared" si="0"/>
        <v>Ei kuulu</v>
      </c>
    </row>
    <row r="17" spans="1:5" x14ac:dyDescent="0.35">
      <c r="A17" s="9" t="s">
        <v>259</v>
      </c>
      <c r="B17" s="9" t="s">
        <v>239</v>
      </c>
      <c r="C17" s="9" t="s">
        <v>240</v>
      </c>
      <c r="D17" s="9" t="s">
        <v>237</v>
      </c>
      <c r="E17" s="9" t="str">
        <f t="shared" si="0"/>
        <v>Ei kuulu</v>
      </c>
    </row>
    <row r="18" spans="1:5" x14ac:dyDescent="0.35">
      <c r="A18" s="9" t="s">
        <v>260</v>
      </c>
      <c r="B18" s="9" t="s">
        <v>236</v>
      </c>
      <c r="C18" s="9" t="s">
        <v>64</v>
      </c>
      <c r="D18" s="9" t="s">
        <v>241</v>
      </c>
      <c r="E18" s="9" t="str">
        <f t="shared" si="0"/>
        <v>Ei kuulu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E8377-ACF8-416C-938E-588C7A569010}">
  <dimension ref="A1:E27"/>
  <sheetViews>
    <sheetView workbookViewId="0">
      <selection sqref="A1:O27"/>
    </sheetView>
  </sheetViews>
  <sheetFormatPr defaultRowHeight="14.5" x14ac:dyDescent="0.35"/>
  <cols>
    <col min="1" max="1" width="21.36328125" bestFit="1" customWidth="1"/>
    <col min="5" max="5" width="10.1796875" bestFit="1" customWidth="1"/>
  </cols>
  <sheetData>
    <row r="1" spans="1:5" x14ac:dyDescent="0.35">
      <c r="A1" s="31" t="s">
        <v>261</v>
      </c>
      <c r="B1" s="31" t="s">
        <v>262</v>
      </c>
      <c r="C1" s="7" t="s">
        <v>157</v>
      </c>
      <c r="D1" s="7" t="s">
        <v>263</v>
      </c>
      <c r="E1" s="7" t="s">
        <v>158</v>
      </c>
    </row>
    <row r="2" spans="1:5" x14ac:dyDescent="0.35">
      <c r="A2" s="32">
        <v>10001</v>
      </c>
      <c r="B2" s="33" t="s">
        <v>264</v>
      </c>
      <c r="C2" s="34" t="s">
        <v>172</v>
      </c>
      <c r="D2" s="9">
        <v>2004</v>
      </c>
      <c r="E2" s="9" t="s">
        <v>162</v>
      </c>
    </row>
    <row r="3" spans="1:5" x14ac:dyDescent="0.35">
      <c r="A3" s="32">
        <v>10002</v>
      </c>
      <c r="B3" s="33" t="s">
        <v>265</v>
      </c>
      <c r="C3" s="34" t="s">
        <v>266</v>
      </c>
      <c r="D3" s="9">
        <v>2008</v>
      </c>
      <c r="E3" s="9" t="s">
        <v>165</v>
      </c>
    </row>
    <row r="4" spans="1:5" x14ac:dyDescent="0.35">
      <c r="A4" s="32">
        <v>10003</v>
      </c>
      <c r="B4" s="33" t="s">
        <v>166</v>
      </c>
      <c r="C4" s="34" t="s">
        <v>267</v>
      </c>
      <c r="D4" s="9">
        <v>2012</v>
      </c>
      <c r="E4" s="9" t="s">
        <v>165</v>
      </c>
    </row>
    <row r="5" spans="1:5" x14ac:dyDescent="0.35">
      <c r="A5" s="32">
        <v>10004</v>
      </c>
      <c r="B5" s="33" t="s">
        <v>268</v>
      </c>
      <c r="C5" s="34" t="s">
        <v>269</v>
      </c>
      <c r="D5" s="9">
        <v>2015</v>
      </c>
      <c r="E5" s="9" t="s">
        <v>165</v>
      </c>
    </row>
    <row r="6" spans="1:5" x14ac:dyDescent="0.35">
      <c r="A6" s="32">
        <v>10005</v>
      </c>
      <c r="B6" s="33" t="s">
        <v>170</v>
      </c>
      <c r="C6" s="34">
        <v>107</v>
      </c>
      <c r="D6" s="9">
        <v>2005</v>
      </c>
      <c r="E6" s="9" t="s">
        <v>162</v>
      </c>
    </row>
    <row r="7" spans="1:5" x14ac:dyDescent="0.35">
      <c r="A7" s="32">
        <v>10006</v>
      </c>
      <c r="B7" s="33" t="s">
        <v>264</v>
      </c>
      <c r="C7" s="34" t="s">
        <v>270</v>
      </c>
      <c r="D7" s="9">
        <v>2016</v>
      </c>
      <c r="E7" s="9" t="s">
        <v>165</v>
      </c>
    </row>
    <row r="8" spans="1:5" x14ac:dyDescent="0.35">
      <c r="A8" s="32">
        <v>10007</v>
      </c>
      <c r="B8" s="33" t="s">
        <v>271</v>
      </c>
      <c r="C8" s="34" t="s">
        <v>272</v>
      </c>
      <c r="D8" s="9">
        <v>2010</v>
      </c>
      <c r="E8" s="9" t="s">
        <v>162</v>
      </c>
    </row>
    <row r="9" spans="1:5" x14ac:dyDescent="0.35">
      <c r="A9" s="32">
        <v>10008</v>
      </c>
      <c r="B9" s="33" t="s">
        <v>273</v>
      </c>
      <c r="C9" s="34" t="s">
        <v>274</v>
      </c>
      <c r="D9" s="9">
        <v>1998</v>
      </c>
      <c r="E9" s="9" t="s">
        <v>162</v>
      </c>
    </row>
    <row r="10" spans="1:5" x14ac:dyDescent="0.35">
      <c r="A10" s="32">
        <v>10009</v>
      </c>
      <c r="B10" s="33" t="s">
        <v>275</v>
      </c>
      <c r="C10" s="34" t="s">
        <v>276</v>
      </c>
      <c r="D10" s="9">
        <v>2001</v>
      </c>
      <c r="E10" s="9" t="s">
        <v>162</v>
      </c>
    </row>
    <row r="11" spans="1:5" x14ac:dyDescent="0.35">
      <c r="A11" s="32">
        <v>10010</v>
      </c>
      <c r="B11" s="33" t="s">
        <v>273</v>
      </c>
      <c r="C11" s="34" t="s">
        <v>277</v>
      </c>
      <c r="D11" s="9">
        <v>2020</v>
      </c>
      <c r="E11" s="9" t="s">
        <v>165</v>
      </c>
    </row>
    <row r="12" spans="1:5" x14ac:dyDescent="0.35">
      <c r="A12" s="32">
        <v>10011</v>
      </c>
      <c r="B12" s="33" t="s">
        <v>278</v>
      </c>
      <c r="C12" s="34" t="s">
        <v>279</v>
      </c>
      <c r="D12" s="9">
        <v>1999</v>
      </c>
      <c r="E12" s="9" t="s">
        <v>162</v>
      </c>
    </row>
    <row r="13" spans="1:5" x14ac:dyDescent="0.35">
      <c r="A13" s="35"/>
      <c r="D13" s="5"/>
    </row>
    <row r="14" spans="1:5" x14ac:dyDescent="0.35">
      <c r="A14" s="35" t="s">
        <v>283</v>
      </c>
      <c r="B14">
        <f>COUNTIF(E2:E12,"Manuaali")</f>
        <v>6</v>
      </c>
      <c r="D14" s="5"/>
    </row>
    <row r="15" spans="1:5" x14ac:dyDescent="0.35">
      <c r="A15" s="35" t="s">
        <v>284</v>
      </c>
      <c r="B15">
        <f>COUNTIF(B2:B12,"Volvo")</f>
        <v>2</v>
      </c>
      <c r="D15" s="5"/>
    </row>
    <row r="16" spans="1:5" x14ac:dyDescent="0.35">
      <c r="A16" s="1" t="s">
        <v>285</v>
      </c>
      <c r="B16">
        <f>COUNTIF(D2:D12,"&gt;=2010")</f>
        <v>5</v>
      </c>
      <c r="D16" s="5"/>
    </row>
    <row r="17" spans="1:4" ht="72.5" x14ac:dyDescent="0.35">
      <c r="A17" s="36" t="s">
        <v>286</v>
      </c>
      <c r="B17">
        <f>COUNTIFS(E2:E12,"Manuaali",D2:D12,"&lt;2012")</f>
        <v>6</v>
      </c>
      <c r="D17" s="5"/>
    </row>
    <row r="18" spans="1:4" x14ac:dyDescent="0.35">
      <c r="A18" s="35"/>
      <c r="D18" s="5"/>
    </row>
    <row r="19" spans="1:4" x14ac:dyDescent="0.35">
      <c r="A19" s="35"/>
      <c r="D19" s="5"/>
    </row>
    <row r="20" spans="1:4" x14ac:dyDescent="0.35">
      <c r="A20" s="35"/>
      <c r="D20" s="5"/>
    </row>
    <row r="21" spans="1:4" x14ac:dyDescent="0.35">
      <c r="A21" s="35"/>
      <c r="D21" s="5"/>
    </row>
    <row r="22" spans="1:4" x14ac:dyDescent="0.35">
      <c r="A22" s="35"/>
      <c r="D22" s="5"/>
    </row>
    <row r="23" spans="1:4" x14ac:dyDescent="0.35">
      <c r="A23" s="35"/>
      <c r="D23" s="5"/>
    </row>
    <row r="24" spans="1:4" x14ac:dyDescent="0.35">
      <c r="A24" s="35"/>
      <c r="D24" s="5"/>
    </row>
    <row r="25" spans="1:4" x14ac:dyDescent="0.35">
      <c r="A25" s="35"/>
      <c r="D25" s="5"/>
    </row>
    <row r="26" spans="1:4" x14ac:dyDescent="0.35">
      <c r="A26" s="35"/>
      <c r="D26" s="5"/>
    </row>
    <row r="27" spans="1:4" x14ac:dyDescent="0.35">
      <c r="A27" s="35"/>
      <c r="D27" s="5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F83D-73C8-4266-9F0F-70737AC21B0A}">
  <dimension ref="A1:G22"/>
  <sheetViews>
    <sheetView workbookViewId="0">
      <selection activeCell="T11" sqref="T11"/>
    </sheetView>
  </sheetViews>
  <sheetFormatPr defaultRowHeight="14.5" x14ac:dyDescent="0.35"/>
  <cols>
    <col min="1" max="1" width="16.26953125" bestFit="1" customWidth="1"/>
    <col min="2" max="2" width="13.6328125" bestFit="1" customWidth="1"/>
  </cols>
  <sheetData>
    <row r="1" spans="1:7" x14ac:dyDescent="0.35">
      <c r="A1" s="18" t="s">
        <v>280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</row>
    <row r="2" spans="1:7" x14ac:dyDescent="0.35">
      <c r="A2" s="20">
        <v>1</v>
      </c>
      <c r="B2">
        <f>A$2+$B1</f>
        <v>2</v>
      </c>
      <c r="C2">
        <f t="shared" ref="C2:G2" si="0">B$2+$B1</f>
        <v>3</v>
      </c>
      <c r="D2">
        <f t="shared" si="0"/>
        <v>4</v>
      </c>
      <c r="E2">
        <f t="shared" si="0"/>
        <v>5</v>
      </c>
      <c r="F2">
        <f t="shared" si="0"/>
        <v>6</v>
      </c>
      <c r="G2">
        <f t="shared" si="0"/>
        <v>7</v>
      </c>
    </row>
    <row r="3" spans="1:7" x14ac:dyDescent="0.35">
      <c r="A3" s="20">
        <v>2</v>
      </c>
      <c r="B3">
        <f t="shared" ref="B3:G7" si="1">A$2+$B2</f>
        <v>3</v>
      </c>
      <c r="C3">
        <f t="shared" si="1"/>
        <v>4</v>
      </c>
      <c r="D3">
        <f t="shared" si="1"/>
        <v>5</v>
      </c>
      <c r="E3">
        <f t="shared" si="1"/>
        <v>6</v>
      </c>
      <c r="F3">
        <f t="shared" si="1"/>
        <v>7</v>
      </c>
      <c r="G3">
        <f t="shared" si="1"/>
        <v>8</v>
      </c>
    </row>
    <row r="4" spans="1:7" x14ac:dyDescent="0.35">
      <c r="A4" s="20">
        <v>3</v>
      </c>
      <c r="B4">
        <f t="shared" si="1"/>
        <v>4</v>
      </c>
      <c r="C4">
        <f t="shared" si="1"/>
        <v>5</v>
      </c>
      <c r="D4">
        <f t="shared" si="1"/>
        <v>6</v>
      </c>
      <c r="E4">
        <f t="shared" si="1"/>
        <v>7</v>
      </c>
      <c r="F4">
        <f t="shared" si="1"/>
        <v>8</v>
      </c>
      <c r="G4">
        <f t="shared" si="1"/>
        <v>9</v>
      </c>
    </row>
    <row r="5" spans="1:7" x14ac:dyDescent="0.35">
      <c r="A5" s="20">
        <v>4</v>
      </c>
      <c r="B5">
        <f t="shared" si="1"/>
        <v>5</v>
      </c>
      <c r="C5">
        <f t="shared" si="1"/>
        <v>6</v>
      </c>
      <c r="D5">
        <f t="shared" si="1"/>
        <v>7</v>
      </c>
      <c r="E5">
        <f t="shared" si="1"/>
        <v>8</v>
      </c>
      <c r="F5">
        <f t="shared" si="1"/>
        <v>9</v>
      </c>
      <c r="G5">
        <f t="shared" si="1"/>
        <v>10</v>
      </c>
    </row>
    <row r="6" spans="1:7" x14ac:dyDescent="0.35">
      <c r="A6" s="20">
        <v>5</v>
      </c>
      <c r="B6">
        <f t="shared" si="1"/>
        <v>6</v>
      </c>
      <c r="C6">
        <f t="shared" si="1"/>
        <v>7</v>
      </c>
      <c r="D6">
        <f t="shared" si="1"/>
        <v>8</v>
      </c>
      <c r="E6">
        <f t="shared" si="1"/>
        <v>9</v>
      </c>
      <c r="F6">
        <f t="shared" si="1"/>
        <v>10</v>
      </c>
      <c r="G6">
        <f t="shared" si="1"/>
        <v>11</v>
      </c>
    </row>
    <row r="7" spans="1:7" x14ac:dyDescent="0.35">
      <c r="A7" s="20">
        <v>6</v>
      </c>
      <c r="B7">
        <f t="shared" si="1"/>
        <v>7</v>
      </c>
      <c r="C7">
        <f t="shared" si="1"/>
        <v>8</v>
      </c>
      <c r="D7">
        <f t="shared" si="1"/>
        <v>9</v>
      </c>
      <c r="E7">
        <f t="shared" si="1"/>
        <v>10</v>
      </c>
      <c r="F7">
        <f t="shared" si="1"/>
        <v>11</v>
      </c>
      <c r="G7">
        <f t="shared" si="1"/>
        <v>12</v>
      </c>
    </row>
    <row r="11" spans="1:7" x14ac:dyDescent="0.35">
      <c r="A11" s="9" t="s">
        <v>281</v>
      </c>
      <c r="B11" s="9" t="s">
        <v>282</v>
      </c>
    </row>
    <row r="12" spans="1:7" x14ac:dyDescent="0.35">
      <c r="A12" s="9">
        <v>2</v>
      </c>
      <c r="B12" s="37">
        <f>COUNTIF($B$2:$G$7,A12)/COUNT($B$2:$G$7)</f>
        <v>2.7777777777777776E-2</v>
      </c>
    </row>
    <row r="13" spans="1:7" x14ac:dyDescent="0.35">
      <c r="A13" s="9">
        <v>3</v>
      </c>
      <c r="B13" s="37">
        <f t="shared" ref="B13:B22" si="2">COUNTIF($B$2:$G$7,A13)/COUNT($B$2:$G$7)</f>
        <v>5.5555555555555552E-2</v>
      </c>
    </row>
    <row r="14" spans="1:7" x14ac:dyDescent="0.35">
      <c r="A14" s="9">
        <v>4</v>
      </c>
      <c r="B14" s="37">
        <f t="shared" si="2"/>
        <v>8.3333333333333329E-2</v>
      </c>
    </row>
    <row r="15" spans="1:7" x14ac:dyDescent="0.35">
      <c r="A15" s="9">
        <v>5</v>
      </c>
      <c r="B15" s="37">
        <f t="shared" si="2"/>
        <v>0.1111111111111111</v>
      </c>
    </row>
    <row r="16" spans="1:7" x14ac:dyDescent="0.35">
      <c r="A16" s="9">
        <v>6</v>
      </c>
      <c r="B16" s="37">
        <f t="shared" si="2"/>
        <v>0.1388888888888889</v>
      </c>
    </row>
    <row r="17" spans="1:2" x14ac:dyDescent="0.35">
      <c r="A17" s="9">
        <v>7</v>
      </c>
      <c r="B17" s="37">
        <f t="shared" si="2"/>
        <v>0.16666666666666666</v>
      </c>
    </row>
    <row r="18" spans="1:2" x14ac:dyDescent="0.35">
      <c r="A18" s="9">
        <v>8</v>
      </c>
      <c r="B18" s="37">
        <f t="shared" si="2"/>
        <v>0.1388888888888889</v>
      </c>
    </row>
    <row r="19" spans="1:2" x14ac:dyDescent="0.35">
      <c r="A19" s="9">
        <v>9</v>
      </c>
      <c r="B19" s="37">
        <f t="shared" si="2"/>
        <v>0.1111111111111111</v>
      </c>
    </row>
    <row r="20" spans="1:2" x14ac:dyDescent="0.35">
      <c r="A20" s="9">
        <v>10</v>
      </c>
      <c r="B20" s="37">
        <f t="shared" si="2"/>
        <v>8.3333333333333329E-2</v>
      </c>
    </row>
    <row r="21" spans="1:2" x14ac:dyDescent="0.35">
      <c r="A21" s="9">
        <v>11</v>
      </c>
      <c r="B21" s="37">
        <f t="shared" si="2"/>
        <v>5.5555555555555552E-2</v>
      </c>
    </row>
    <row r="22" spans="1:2" x14ac:dyDescent="0.35">
      <c r="A22" s="9">
        <v>12</v>
      </c>
      <c r="B22" s="37">
        <f t="shared" si="2"/>
        <v>2.7777777777777776E-2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EDC9E-9108-4575-98C6-3F7BB2150F4E}">
  <sheetPr>
    <tabColor rgb="FFC00000"/>
  </sheetPr>
  <dimension ref="A1:D17"/>
  <sheetViews>
    <sheetView workbookViewId="0">
      <selection activeCell="A23" sqref="A23"/>
    </sheetView>
  </sheetViews>
  <sheetFormatPr defaultRowHeight="14.5" x14ac:dyDescent="0.35"/>
  <cols>
    <col min="1" max="4" width="34.6328125" customWidth="1"/>
  </cols>
  <sheetData>
    <row r="1" spans="1:4" ht="29" x14ac:dyDescent="0.35">
      <c r="A1" s="7" t="s">
        <v>208</v>
      </c>
      <c r="B1" s="16" t="s">
        <v>209</v>
      </c>
    </row>
    <row r="2" spans="1:4" x14ac:dyDescent="0.35">
      <c r="A2" s="9" t="s">
        <v>210</v>
      </c>
      <c r="B2" s="9"/>
    </row>
    <row r="3" spans="1:4" x14ac:dyDescent="0.35">
      <c r="A3" s="7" t="s">
        <v>211</v>
      </c>
      <c r="B3" s="9"/>
    </row>
    <row r="4" spans="1:4" x14ac:dyDescent="0.35">
      <c r="A4" s="7" t="s">
        <v>212</v>
      </c>
      <c r="B4" s="9" t="s">
        <v>213</v>
      </c>
    </row>
    <row r="5" spans="1:4" x14ac:dyDescent="0.35">
      <c r="A5" s="7" t="s">
        <v>214</v>
      </c>
      <c r="B5" s="9" t="s">
        <v>215</v>
      </c>
    </row>
    <row r="6" spans="1:4" ht="58" x14ac:dyDescent="0.35">
      <c r="A6" s="7" t="s">
        <v>216</v>
      </c>
      <c r="B6" s="16" t="s">
        <v>217</v>
      </c>
    </row>
    <row r="13" spans="1:4" x14ac:dyDescent="0.35">
      <c r="A13" s="7" t="s">
        <v>287</v>
      </c>
      <c r="B13" s="7" t="s">
        <v>74</v>
      </c>
      <c r="C13" s="7" t="s">
        <v>288</v>
      </c>
      <c r="D13" s="7" t="s">
        <v>289</v>
      </c>
    </row>
    <row r="14" spans="1:4" ht="72.5" x14ac:dyDescent="0.35">
      <c r="A14" s="9" t="s">
        <v>294</v>
      </c>
      <c r="B14" s="9" t="s">
        <v>295</v>
      </c>
      <c r="C14" s="16" t="s">
        <v>296</v>
      </c>
      <c r="D14" s="16" t="s">
        <v>297</v>
      </c>
    </row>
    <row r="16" spans="1:4" x14ac:dyDescent="0.35">
      <c r="A16" s="30" t="s">
        <v>287</v>
      </c>
      <c r="B16" s="30" t="s">
        <v>74</v>
      </c>
      <c r="C16" s="30" t="s">
        <v>288</v>
      </c>
      <c r="D16" s="30" t="s">
        <v>289</v>
      </c>
    </row>
    <row r="17" spans="1:4" ht="43.5" x14ac:dyDescent="0.35">
      <c r="A17" s="9" t="s">
        <v>290</v>
      </c>
      <c r="B17" s="9" t="s">
        <v>291</v>
      </c>
      <c r="C17" s="16" t="s">
        <v>292</v>
      </c>
      <c r="D17" s="16" t="s">
        <v>293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88DE7-741A-4DC3-B08A-9E698089DE29}">
  <sheetPr>
    <tabColor theme="7" tint="0.79998168889431442"/>
  </sheetPr>
  <dimension ref="A1:E27"/>
  <sheetViews>
    <sheetView workbookViewId="0">
      <selection activeCell="M30" sqref="M30"/>
    </sheetView>
  </sheetViews>
  <sheetFormatPr defaultRowHeight="14.5" x14ac:dyDescent="0.35"/>
  <cols>
    <col min="1" max="1" width="10.36328125" bestFit="1" customWidth="1"/>
    <col min="2" max="2" width="8.90625" bestFit="1" customWidth="1"/>
    <col min="3" max="3" width="14.81640625" bestFit="1" customWidth="1"/>
    <col min="4" max="4" width="11" customWidth="1"/>
  </cols>
  <sheetData>
    <row r="1" spans="1:5" x14ac:dyDescent="0.35">
      <c r="A1" s="35" t="s">
        <v>15</v>
      </c>
      <c r="B1" t="s">
        <v>31</v>
      </c>
      <c r="C1" t="s">
        <v>298</v>
      </c>
      <c r="D1" t="s">
        <v>21</v>
      </c>
      <c r="E1" t="s">
        <v>23</v>
      </c>
    </row>
    <row r="2" spans="1:5" x14ac:dyDescent="0.35">
      <c r="A2" s="35">
        <v>45901</v>
      </c>
      <c r="B2" t="s">
        <v>299</v>
      </c>
      <c r="C2">
        <v>1</v>
      </c>
      <c r="D2" s="5">
        <f t="shared" ref="D2:D27" si="0">IF(B2="Lippalakki",24.99, IF(B2="T-paita",39.99, IF(B2="Farkut",79.99,IF(B2="Takki",159.99))))</f>
        <v>24.99</v>
      </c>
    </row>
    <row r="3" spans="1:5" x14ac:dyDescent="0.35">
      <c r="A3" s="35">
        <v>45901</v>
      </c>
      <c r="B3" t="s">
        <v>300</v>
      </c>
      <c r="C3">
        <v>3</v>
      </c>
      <c r="D3" s="5">
        <f t="shared" si="0"/>
        <v>39.99</v>
      </c>
    </row>
    <row r="4" spans="1:5" x14ac:dyDescent="0.35">
      <c r="A4" s="35">
        <v>45903</v>
      </c>
      <c r="B4" t="s">
        <v>301</v>
      </c>
      <c r="C4">
        <v>1</v>
      </c>
      <c r="D4" s="5">
        <f t="shared" si="0"/>
        <v>159.99</v>
      </c>
    </row>
    <row r="5" spans="1:5" x14ac:dyDescent="0.35">
      <c r="A5" s="35">
        <v>45903</v>
      </c>
      <c r="B5" t="s">
        <v>302</v>
      </c>
      <c r="C5">
        <v>2</v>
      </c>
      <c r="D5" s="5">
        <f t="shared" si="0"/>
        <v>79.989999999999995</v>
      </c>
    </row>
    <row r="6" spans="1:5" x14ac:dyDescent="0.35">
      <c r="A6" s="35">
        <v>45904</v>
      </c>
      <c r="B6" t="s">
        <v>300</v>
      </c>
      <c r="C6">
        <v>2</v>
      </c>
      <c r="D6" s="5">
        <f t="shared" si="0"/>
        <v>39.99</v>
      </c>
    </row>
    <row r="7" spans="1:5" x14ac:dyDescent="0.35">
      <c r="A7" s="35">
        <v>45905</v>
      </c>
      <c r="B7" t="s">
        <v>302</v>
      </c>
      <c r="C7">
        <v>2</v>
      </c>
      <c r="D7" s="5">
        <f t="shared" si="0"/>
        <v>79.989999999999995</v>
      </c>
    </row>
    <row r="8" spans="1:5" x14ac:dyDescent="0.35">
      <c r="A8" s="35">
        <v>45905</v>
      </c>
      <c r="B8" t="s">
        <v>301</v>
      </c>
      <c r="C8">
        <v>1</v>
      </c>
      <c r="D8" s="5">
        <f t="shared" si="0"/>
        <v>159.99</v>
      </c>
    </row>
    <row r="9" spans="1:5" x14ac:dyDescent="0.35">
      <c r="A9" s="35">
        <v>45905</v>
      </c>
      <c r="B9" t="s">
        <v>302</v>
      </c>
      <c r="C9">
        <v>3</v>
      </c>
      <c r="D9" s="5">
        <f t="shared" si="0"/>
        <v>79.989999999999995</v>
      </c>
    </row>
    <row r="10" spans="1:5" x14ac:dyDescent="0.35">
      <c r="A10" s="35">
        <v>45906</v>
      </c>
      <c r="B10" t="s">
        <v>300</v>
      </c>
      <c r="C10">
        <v>4</v>
      </c>
      <c r="D10" s="5">
        <f t="shared" si="0"/>
        <v>39.99</v>
      </c>
    </row>
    <row r="11" spans="1:5" x14ac:dyDescent="0.35">
      <c r="A11" s="35">
        <v>45906</v>
      </c>
      <c r="B11" t="s">
        <v>299</v>
      </c>
      <c r="C11">
        <v>1</v>
      </c>
      <c r="D11" s="5">
        <f t="shared" si="0"/>
        <v>24.99</v>
      </c>
    </row>
    <row r="12" spans="1:5" x14ac:dyDescent="0.35">
      <c r="A12" s="35">
        <v>45908</v>
      </c>
      <c r="B12" t="s">
        <v>300</v>
      </c>
      <c r="C12">
        <v>2</v>
      </c>
      <c r="D12" s="5">
        <f t="shared" si="0"/>
        <v>39.99</v>
      </c>
    </row>
    <row r="13" spans="1:5" x14ac:dyDescent="0.35">
      <c r="A13" s="35">
        <v>45908</v>
      </c>
      <c r="B13" t="s">
        <v>300</v>
      </c>
      <c r="C13">
        <v>5</v>
      </c>
      <c r="D13" s="5">
        <f t="shared" si="0"/>
        <v>39.99</v>
      </c>
    </row>
    <row r="14" spans="1:5" x14ac:dyDescent="0.35">
      <c r="A14" s="35">
        <v>45908</v>
      </c>
      <c r="B14" t="s">
        <v>299</v>
      </c>
      <c r="C14">
        <v>2</v>
      </c>
      <c r="D14" s="5">
        <f t="shared" si="0"/>
        <v>24.99</v>
      </c>
    </row>
    <row r="15" spans="1:5" x14ac:dyDescent="0.35">
      <c r="A15" s="35">
        <v>45910</v>
      </c>
      <c r="B15" t="s">
        <v>301</v>
      </c>
      <c r="C15">
        <v>1</v>
      </c>
      <c r="D15" s="5">
        <f t="shared" si="0"/>
        <v>159.99</v>
      </c>
    </row>
    <row r="16" spans="1:5" x14ac:dyDescent="0.35">
      <c r="A16" s="35">
        <v>45910</v>
      </c>
      <c r="B16" t="s">
        <v>299</v>
      </c>
      <c r="C16">
        <v>1</v>
      </c>
      <c r="D16" s="5">
        <f t="shared" si="0"/>
        <v>24.99</v>
      </c>
    </row>
    <row r="17" spans="1:4" x14ac:dyDescent="0.35">
      <c r="A17" s="35">
        <v>45911</v>
      </c>
      <c r="B17" t="s">
        <v>300</v>
      </c>
      <c r="C17">
        <v>2</v>
      </c>
      <c r="D17" s="5">
        <f t="shared" si="0"/>
        <v>39.99</v>
      </c>
    </row>
    <row r="18" spans="1:4" x14ac:dyDescent="0.35">
      <c r="A18" s="35">
        <v>45912</v>
      </c>
      <c r="B18" t="s">
        <v>302</v>
      </c>
      <c r="C18">
        <v>1</v>
      </c>
      <c r="D18" s="5">
        <f t="shared" si="0"/>
        <v>79.989999999999995</v>
      </c>
    </row>
    <row r="19" spans="1:4" x14ac:dyDescent="0.35">
      <c r="A19" s="35">
        <v>45912</v>
      </c>
      <c r="B19" t="s">
        <v>301</v>
      </c>
      <c r="C19">
        <v>1</v>
      </c>
      <c r="D19" s="5">
        <f t="shared" si="0"/>
        <v>159.99</v>
      </c>
    </row>
    <row r="20" spans="1:4" x14ac:dyDescent="0.35">
      <c r="A20" s="35">
        <v>45913</v>
      </c>
      <c r="B20" t="s">
        <v>300</v>
      </c>
      <c r="C20">
        <v>2</v>
      </c>
      <c r="D20" s="5">
        <f t="shared" si="0"/>
        <v>39.99</v>
      </c>
    </row>
    <row r="21" spans="1:4" x14ac:dyDescent="0.35">
      <c r="A21" s="35">
        <v>45915</v>
      </c>
      <c r="B21" t="s">
        <v>301</v>
      </c>
      <c r="C21">
        <v>1</v>
      </c>
      <c r="D21" s="5">
        <f t="shared" si="0"/>
        <v>159.99</v>
      </c>
    </row>
    <row r="22" spans="1:4" x14ac:dyDescent="0.35">
      <c r="A22" s="35">
        <v>45915</v>
      </c>
      <c r="B22" t="s">
        <v>299</v>
      </c>
      <c r="C22">
        <v>1</v>
      </c>
      <c r="D22" s="5">
        <f t="shared" si="0"/>
        <v>24.99</v>
      </c>
    </row>
    <row r="23" spans="1:4" x14ac:dyDescent="0.35">
      <c r="A23" s="35">
        <v>45916</v>
      </c>
      <c r="B23" t="s">
        <v>301</v>
      </c>
      <c r="C23">
        <v>1</v>
      </c>
      <c r="D23" s="5">
        <f t="shared" si="0"/>
        <v>159.99</v>
      </c>
    </row>
    <row r="24" spans="1:4" x14ac:dyDescent="0.35">
      <c r="A24" s="35">
        <v>45916</v>
      </c>
      <c r="B24" t="s">
        <v>299</v>
      </c>
      <c r="C24">
        <v>2</v>
      </c>
      <c r="D24" s="5">
        <f t="shared" si="0"/>
        <v>24.99</v>
      </c>
    </row>
    <row r="25" spans="1:4" x14ac:dyDescent="0.35">
      <c r="A25" s="35">
        <v>45916</v>
      </c>
      <c r="B25" t="s">
        <v>300</v>
      </c>
      <c r="C25">
        <v>3</v>
      </c>
      <c r="D25" s="5">
        <f t="shared" si="0"/>
        <v>39.99</v>
      </c>
    </row>
    <row r="26" spans="1:4" x14ac:dyDescent="0.35">
      <c r="A26" s="35">
        <v>45917</v>
      </c>
      <c r="B26" t="s">
        <v>299</v>
      </c>
      <c r="C26">
        <v>1</v>
      </c>
      <c r="D26" s="5">
        <f t="shared" si="0"/>
        <v>24.99</v>
      </c>
    </row>
    <row r="27" spans="1:4" x14ac:dyDescent="0.35">
      <c r="A27" s="35">
        <v>45917</v>
      </c>
      <c r="B27" t="s">
        <v>302</v>
      </c>
      <c r="C27">
        <v>2</v>
      </c>
      <c r="D27" s="5">
        <f t="shared" si="0"/>
        <v>79.989999999999995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E034-F89D-4FA2-957F-91F6CD8E5FE4}">
  <sheetPr>
    <tabColor theme="7" tint="0.79998168889431442"/>
  </sheetPr>
  <dimension ref="A1:B1"/>
  <sheetViews>
    <sheetView workbookViewId="0">
      <selection activeCell="F30" sqref="F30"/>
    </sheetView>
  </sheetViews>
  <sheetFormatPr defaultRowHeight="14.5" x14ac:dyDescent="0.35"/>
  <cols>
    <col min="1" max="1" width="9.453125" bestFit="1" customWidth="1"/>
    <col min="2" max="2" width="17.08984375" customWidth="1"/>
  </cols>
  <sheetData>
    <row r="1" spans="1:2" x14ac:dyDescent="0.35">
      <c r="A1" s="7" t="s">
        <v>57</v>
      </c>
      <c r="B1" s="7" t="s">
        <v>303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5E14D-3469-4B2D-990A-7B760321FB8D}">
  <sheetPr>
    <tabColor theme="7" tint="0.79998168889431442"/>
  </sheetPr>
  <dimension ref="A1:B8"/>
  <sheetViews>
    <sheetView workbookViewId="0">
      <selection sqref="A1:C9"/>
    </sheetView>
  </sheetViews>
  <sheetFormatPr defaultRowHeight="14.5" x14ac:dyDescent="0.35"/>
  <cols>
    <col min="1" max="1" width="19.453125" bestFit="1" customWidth="1"/>
  </cols>
  <sheetData>
    <row r="1" spans="1:2" x14ac:dyDescent="0.35">
      <c r="A1" s="7" t="s">
        <v>57</v>
      </c>
      <c r="B1" s="7" t="s">
        <v>304</v>
      </c>
    </row>
    <row r="2" spans="1:2" x14ac:dyDescent="0.35">
      <c r="A2" s="9" t="s">
        <v>305</v>
      </c>
      <c r="B2" s="13">
        <v>1739</v>
      </c>
    </row>
    <row r="3" spans="1:2" x14ac:dyDescent="0.35">
      <c r="A3" s="9" t="s">
        <v>306</v>
      </c>
      <c r="B3" s="13">
        <v>2145</v>
      </c>
    </row>
    <row r="4" spans="1:2" x14ac:dyDescent="0.35">
      <c r="A4" s="9" t="s">
        <v>307</v>
      </c>
      <c r="B4" s="13">
        <v>2580</v>
      </c>
    </row>
    <row r="5" spans="1:2" x14ac:dyDescent="0.35">
      <c r="A5" s="9" t="s">
        <v>308</v>
      </c>
      <c r="B5" s="13">
        <v>1790</v>
      </c>
    </row>
    <row r="6" spans="1:2" x14ac:dyDescent="0.35">
      <c r="A6" s="9" t="s">
        <v>309</v>
      </c>
      <c r="B6" s="13">
        <v>2200</v>
      </c>
    </row>
    <row r="7" spans="1:2" x14ac:dyDescent="0.35">
      <c r="A7" s="9" t="s">
        <v>310</v>
      </c>
      <c r="B7" s="13">
        <v>2440</v>
      </c>
    </row>
    <row r="8" spans="1:2" x14ac:dyDescent="0.35">
      <c r="A8" s="9" t="s">
        <v>311</v>
      </c>
      <c r="B8" s="13">
        <v>2579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63B82-8A89-4FC5-81EC-CDBD8AA6838E}">
  <sheetPr>
    <tabColor rgb="FF92D050"/>
  </sheetPr>
  <dimension ref="A1:F8"/>
  <sheetViews>
    <sheetView workbookViewId="0">
      <selection activeCell="H11" sqref="H11"/>
    </sheetView>
  </sheetViews>
  <sheetFormatPr defaultRowHeight="14.5" x14ac:dyDescent="0.35"/>
  <cols>
    <col min="1" max="1" width="14.7265625" customWidth="1"/>
    <col min="2" max="2" width="16.54296875" customWidth="1"/>
    <col min="3" max="3" width="20.26953125" customWidth="1"/>
    <col min="4" max="4" width="19.1796875" customWidth="1"/>
    <col min="5" max="5" width="20.81640625" customWidth="1"/>
    <col min="6" max="6" width="20.54296875" customWidth="1"/>
  </cols>
  <sheetData>
    <row r="1" spans="1:6" x14ac:dyDescent="0.35">
      <c r="A1" t="s">
        <v>9</v>
      </c>
      <c r="B1" t="s">
        <v>10</v>
      </c>
    </row>
    <row r="2" spans="1:6" x14ac:dyDescent="0.35">
      <c r="A2">
        <v>5</v>
      </c>
      <c r="B2">
        <v>9</v>
      </c>
    </row>
    <row r="3" spans="1:6" x14ac:dyDescent="0.35">
      <c r="A3">
        <v>3</v>
      </c>
      <c r="B3">
        <v>7</v>
      </c>
    </row>
    <row r="4" spans="1:6" x14ac:dyDescent="0.35">
      <c r="A4">
        <v>28</v>
      </c>
      <c r="B4">
        <v>6</v>
      </c>
    </row>
    <row r="5" spans="1:6" x14ac:dyDescent="0.35">
      <c r="A5">
        <v>5.7</v>
      </c>
      <c r="B5">
        <v>13.5</v>
      </c>
    </row>
    <row r="8" spans="1:6" x14ac:dyDescent="0.35">
      <c r="C8" t="s">
        <v>11</v>
      </c>
      <c r="D8" t="s">
        <v>12</v>
      </c>
      <c r="E8" t="s">
        <v>13</v>
      </c>
      <c r="F8" t="s">
        <v>14</v>
      </c>
    </row>
  </sheetData>
  <pageMargins left="0.7" right="0.7" top="0.75" bottom="0.75" header="0.3" footer="0.3"/>
  <drawing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08C3-0E19-495A-A909-99E28107301A}">
  <sheetPr>
    <tabColor theme="7" tint="0.79998168889431442"/>
  </sheetPr>
  <dimension ref="A1:B8"/>
  <sheetViews>
    <sheetView workbookViewId="0">
      <selection activeCell="I17" sqref="I17"/>
    </sheetView>
  </sheetViews>
  <sheetFormatPr defaultRowHeight="14.5" x14ac:dyDescent="0.35"/>
  <cols>
    <col min="1" max="1" width="19.453125" bestFit="1" customWidth="1"/>
    <col min="2" max="2" width="15.08984375" bestFit="1" customWidth="1"/>
  </cols>
  <sheetData>
    <row r="1" spans="1:2" x14ac:dyDescent="0.35">
      <c r="A1" s="7" t="s">
        <v>57</v>
      </c>
      <c r="B1" s="7" t="s">
        <v>312</v>
      </c>
    </row>
    <row r="2" spans="1:2" x14ac:dyDescent="0.35">
      <c r="A2" s="9" t="s">
        <v>305</v>
      </c>
      <c r="B2" s="13">
        <v>2402</v>
      </c>
    </row>
    <row r="3" spans="1:2" x14ac:dyDescent="0.35">
      <c r="A3" s="9" t="s">
        <v>306</v>
      </c>
      <c r="B3" s="13">
        <v>3020</v>
      </c>
    </row>
    <row r="4" spans="1:2" x14ac:dyDescent="0.35">
      <c r="A4" s="9" t="s">
        <v>307</v>
      </c>
      <c r="B4" s="13">
        <v>2503</v>
      </c>
    </row>
    <row r="5" spans="1:2" x14ac:dyDescent="0.35">
      <c r="A5" s="9" t="s">
        <v>308</v>
      </c>
      <c r="B5" s="13">
        <v>2020</v>
      </c>
    </row>
    <row r="6" spans="1:2" x14ac:dyDescent="0.35">
      <c r="A6" s="9" t="s">
        <v>309</v>
      </c>
      <c r="B6" s="13">
        <v>1950</v>
      </c>
    </row>
    <row r="7" spans="1:2" x14ac:dyDescent="0.35">
      <c r="A7" s="9" t="s">
        <v>310</v>
      </c>
      <c r="B7" s="13">
        <v>1854</v>
      </c>
    </row>
    <row r="8" spans="1:2" x14ac:dyDescent="0.35">
      <c r="A8" s="9" t="s">
        <v>311</v>
      </c>
      <c r="B8" s="13">
        <v>2498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9A98-4D60-4EE4-991A-D4D44CC9C371}">
  <sheetPr>
    <tabColor theme="7" tint="0.79998168889431442"/>
  </sheetPr>
  <dimension ref="A1:B8"/>
  <sheetViews>
    <sheetView workbookViewId="0">
      <selection activeCell="H27" sqref="H27:H28"/>
    </sheetView>
  </sheetViews>
  <sheetFormatPr defaultRowHeight="14.5" x14ac:dyDescent="0.35"/>
  <cols>
    <col min="1" max="1" width="19.453125" bestFit="1" customWidth="1"/>
    <col min="2" max="2" width="15.1796875" bestFit="1" customWidth="1"/>
  </cols>
  <sheetData>
    <row r="1" spans="1:2" x14ac:dyDescent="0.35">
      <c r="A1" s="38" t="s">
        <v>57</v>
      </c>
      <c r="B1" s="38" t="s">
        <v>313</v>
      </c>
    </row>
    <row r="2" spans="1:2" x14ac:dyDescent="0.35">
      <c r="A2" t="s">
        <v>305</v>
      </c>
      <c r="B2" s="4">
        <v>2467</v>
      </c>
    </row>
    <row r="3" spans="1:2" x14ac:dyDescent="0.35">
      <c r="A3" t="s">
        <v>306</v>
      </c>
      <c r="B3" s="4">
        <v>2204</v>
      </c>
    </row>
    <row r="4" spans="1:2" x14ac:dyDescent="0.35">
      <c r="A4" t="s">
        <v>307</v>
      </c>
      <c r="B4" s="4">
        <v>2876</v>
      </c>
    </row>
    <row r="5" spans="1:2" x14ac:dyDescent="0.35">
      <c r="A5" t="s">
        <v>308</v>
      </c>
      <c r="B5" s="4">
        <v>3405</v>
      </c>
    </row>
    <row r="6" spans="1:2" x14ac:dyDescent="0.35">
      <c r="A6" t="s">
        <v>309</v>
      </c>
      <c r="B6" s="4">
        <v>2045</v>
      </c>
    </row>
    <row r="7" spans="1:2" x14ac:dyDescent="0.35">
      <c r="A7" t="s">
        <v>310</v>
      </c>
      <c r="B7" s="4">
        <v>3002</v>
      </c>
    </row>
    <row r="8" spans="1:2" x14ac:dyDescent="0.35">
      <c r="A8" t="s">
        <v>311</v>
      </c>
      <c r="B8" s="4">
        <v>2594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D5E25-58F7-4E8A-860D-8EF7CB68918D}">
  <sheetPr>
    <tabColor theme="7" tint="0.79998168889431442"/>
  </sheetPr>
  <dimension ref="A1:G15"/>
  <sheetViews>
    <sheetView workbookViewId="0">
      <selection activeCell="E31" sqref="E31"/>
    </sheetView>
  </sheetViews>
  <sheetFormatPr defaultRowHeight="14.5" x14ac:dyDescent="0.35"/>
  <cols>
    <col min="1" max="1" width="11.90625" bestFit="1" customWidth="1"/>
    <col min="2" max="2" width="29.7265625" bestFit="1" customWidth="1"/>
  </cols>
  <sheetData>
    <row r="1" spans="1:7" x14ac:dyDescent="0.35">
      <c r="A1" s="7" t="s">
        <v>314</v>
      </c>
      <c r="B1" s="7" t="s">
        <v>315</v>
      </c>
      <c r="C1" s="7" t="s">
        <v>21</v>
      </c>
      <c r="D1" s="7" t="s">
        <v>316</v>
      </c>
      <c r="F1" s="22" t="s">
        <v>314</v>
      </c>
      <c r="G1" s="9"/>
    </row>
    <row r="2" spans="1:7" x14ac:dyDescent="0.35">
      <c r="A2" s="9">
        <v>103</v>
      </c>
      <c r="B2" s="9" t="s">
        <v>317</v>
      </c>
      <c r="C2" s="12">
        <v>12.99</v>
      </c>
      <c r="D2" s="9" t="s">
        <v>318</v>
      </c>
      <c r="F2" s="23">
        <v>101</v>
      </c>
      <c r="G2" s="9"/>
    </row>
    <row r="3" spans="1:7" x14ac:dyDescent="0.35">
      <c r="A3" s="9">
        <v>112</v>
      </c>
      <c r="B3" s="9" t="s">
        <v>319</v>
      </c>
      <c r="C3" s="12">
        <v>36.97</v>
      </c>
      <c r="D3" s="9" t="s">
        <v>320</v>
      </c>
      <c r="F3" s="23">
        <v>102</v>
      </c>
      <c r="G3" s="9"/>
    </row>
    <row r="4" spans="1:7" x14ac:dyDescent="0.35">
      <c r="A4" s="9">
        <v>106</v>
      </c>
      <c r="B4" s="9" t="s">
        <v>321</v>
      </c>
      <c r="C4" s="12">
        <v>33.97</v>
      </c>
      <c r="D4" s="9" t="s">
        <v>320</v>
      </c>
      <c r="F4" s="23">
        <v>103</v>
      </c>
      <c r="G4" s="9"/>
    </row>
    <row r="5" spans="1:7" x14ac:dyDescent="0.35">
      <c r="A5" s="9">
        <v>102</v>
      </c>
      <c r="B5" s="9" t="s">
        <v>322</v>
      </c>
      <c r="C5" s="12">
        <v>25.98</v>
      </c>
      <c r="D5" s="9" t="s">
        <v>318</v>
      </c>
      <c r="F5" s="23">
        <v>104</v>
      </c>
      <c r="G5" s="9"/>
    </row>
    <row r="6" spans="1:7" x14ac:dyDescent="0.35">
      <c r="A6" s="9">
        <v>107</v>
      </c>
      <c r="B6" s="9" t="s">
        <v>323</v>
      </c>
      <c r="C6" s="12">
        <v>31.98</v>
      </c>
      <c r="D6" s="9" t="s">
        <v>318</v>
      </c>
      <c r="F6" s="23">
        <v>105</v>
      </c>
      <c r="G6" s="9"/>
    </row>
    <row r="7" spans="1:7" x14ac:dyDescent="0.35">
      <c r="A7" s="9">
        <v>108</v>
      </c>
      <c r="B7" s="9" t="s">
        <v>324</v>
      </c>
      <c r="C7" s="12">
        <v>15.99</v>
      </c>
      <c r="D7" s="9" t="s">
        <v>320</v>
      </c>
      <c r="F7" s="23">
        <v>106</v>
      </c>
      <c r="G7" s="9"/>
    </row>
    <row r="8" spans="1:7" x14ac:dyDescent="0.35">
      <c r="A8" s="9">
        <v>114</v>
      </c>
      <c r="B8" s="9" t="s">
        <v>325</v>
      </c>
      <c r="C8" s="12">
        <v>38.96</v>
      </c>
      <c r="D8" s="9" t="s">
        <v>318</v>
      </c>
      <c r="F8" s="23">
        <v>107</v>
      </c>
      <c r="G8" s="9"/>
    </row>
    <row r="9" spans="1:7" x14ac:dyDescent="0.35">
      <c r="A9" s="9">
        <v>101</v>
      </c>
      <c r="B9" s="9" t="s">
        <v>321</v>
      </c>
      <c r="C9" s="12">
        <v>33.97</v>
      </c>
      <c r="D9" s="9" t="s">
        <v>320</v>
      </c>
      <c r="F9" s="23">
        <v>108</v>
      </c>
      <c r="G9" s="9"/>
    </row>
    <row r="10" spans="1:7" x14ac:dyDescent="0.35">
      <c r="A10" s="9">
        <v>105</v>
      </c>
      <c r="B10" s="9" t="s">
        <v>319</v>
      </c>
      <c r="C10" s="12">
        <v>36.97</v>
      </c>
      <c r="D10" s="9" t="s">
        <v>320</v>
      </c>
      <c r="F10" s="23">
        <v>109</v>
      </c>
      <c r="G10" s="9"/>
    </row>
    <row r="11" spans="1:7" x14ac:dyDescent="0.35">
      <c r="A11" s="9">
        <v>109</v>
      </c>
      <c r="B11" s="9" t="s">
        <v>317</v>
      </c>
      <c r="C11" s="12">
        <v>12.99</v>
      </c>
      <c r="D11" s="9" t="s">
        <v>318</v>
      </c>
      <c r="F11" s="23">
        <v>110</v>
      </c>
      <c r="G11" s="9"/>
    </row>
    <row r="12" spans="1:7" x14ac:dyDescent="0.35">
      <c r="A12" s="9">
        <v>110</v>
      </c>
      <c r="B12" s="9" t="s">
        <v>319</v>
      </c>
      <c r="C12" s="12">
        <v>36.97</v>
      </c>
      <c r="D12" s="9" t="s">
        <v>320</v>
      </c>
      <c r="F12" s="23">
        <v>111</v>
      </c>
      <c r="G12" s="9"/>
    </row>
    <row r="13" spans="1:7" x14ac:dyDescent="0.35">
      <c r="F13" s="23">
        <v>112</v>
      </c>
      <c r="G13" s="9"/>
    </row>
    <row r="14" spans="1:7" x14ac:dyDescent="0.35">
      <c r="F14" s="23">
        <v>113</v>
      </c>
      <c r="G14" s="9"/>
    </row>
    <row r="15" spans="1:7" x14ac:dyDescent="0.35">
      <c r="F15" s="23">
        <v>114</v>
      </c>
      <c r="G15" s="9"/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47E9D-29F9-4CC7-95DA-38BBB2BF7E95}">
  <dimension ref="A1:E31"/>
  <sheetViews>
    <sheetView workbookViewId="0">
      <selection activeCell="V25" sqref="V25"/>
    </sheetView>
  </sheetViews>
  <sheetFormatPr defaultRowHeight="14.5" x14ac:dyDescent="0.35"/>
  <sheetData>
    <row r="1" spans="1:5" x14ac:dyDescent="0.35">
      <c r="A1" s="31" t="s">
        <v>15</v>
      </c>
      <c r="B1" s="7" t="s">
        <v>31</v>
      </c>
      <c r="C1" s="7" t="s">
        <v>298</v>
      </c>
      <c r="D1" s="7" t="s">
        <v>21</v>
      </c>
      <c r="E1" s="7" t="s">
        <v>23</v>
      </c>
    </row>
    <row r="2" spans="1:5" x14ac:dyDescent="0.35">
      <c r="A2" s="33">
        <v>45901</v>
      </c>
      <c r="B2" s="9" t="s">
        <v>299</v>
      </c>
      <c r="C2" s="9">
        <v>1</v>
      </c>
      <c r="D2" s="10">
        <f>IF(B2="Lippalakki",24.99, IF(B2="T-paita",39.99, IF(B2="Farkut",79.99,IF(B2="Takki",159.99))))</f>
        <v>24.99</v>
      </c>
      <c r="E2" s="10">
        <f>C2*D2</f>
        <v>24.99</v>
      </c>
    </row>
    <row r="3" spans="1:5" x14ac:dyDescent="0.35">
      <c r="A3" s="33">
        <v>45901</v>
      </c>
      <c r="B3" s="9" t="s">
        <v>300</v>
      </c>
      <c r="C3" s="9">
        <v>3</v>
      </c>
      <c r="D3" s="10">
        <f t="shared" ref="D3:D27" si="0">IF(B3="Lippalakki",24.99, IF(B3="T-paita",39.99, IF(B3="Farkut",79.99,IF(B3="Takki",159.99))))</f>
        <v>39.99</v>
      </c>
      <c r="E3" s="10">
        <f t="shared" ref="E3:E27" si="1">C3*D3</f>
        <v>119.97</v>
      </c>
    </row>
    <row r="4" spans="1:5" x14ac:dyDescent="0.35">
      <c r="A4" s="33">
        <v>45903</v>
      </c>
      <c r="B4" s="9" t="s">
        <v>301</v>
      </c>
      <c r="C4" s="9">
        <v>1</v>
      </c>
      <c r="D4" s="10">
        <f t="shared" si="0"/>
        <v>159.99</v>
      </c>
      <c r="E4" s="10">
        <f t="shared" si="1"/>
        <v>159.99</v>
      </c>
    </row>
    <row r="5" spans="1:5" x14ac:dyDescent="0.35">
      <c r="A5" s="33">
        <v>45903</v>
      </c>
      <c r="B5" s="9" t="s">
        <v>302</v>
      </c>
      <c r="C5" s="9">
        <v>2</v>
      </c>
      <c r="D5" s="10">
        <f t="shared" si="0"/>
        <v>79.989999999999995</v>
      </c>
      <c r="E5" s="10">
        <f t="shared" si="1"/>
        <v>159.97999999999999</v>
      </c>
    </row>
    <row r="6" spans="1:5" x14ac:dyDescent="0.35">
      <c r="A6" s="33">
        <v>45904</v>
      </c>
      <c r="B6" s="9" t="s">
        <v>300</v>
      </c>
      <c r="C6" s="9">
        <v>2</v>
      </c>
      <c r="D6" s="10">
        <f t="shared" si="0"/>
        <v>39.99</v>
      </c>
      <c r="E6" s="10">
        <f t="shared" si="1"/>
        <v>79.98</v>
      </c>
    </row>
    <row r="7" spans="1:5" x14ac:dyDescent="0.35">
      <c r="A7" s="33">
        <v>45905</v>
      </c>
      <c r="B7" s="9" t="s">
        <v>302</v>
      </c>
      <c r="C7" s="9">
        <v>2</v>
      </c>
      <c r="D7" s="10">
        <f t="shared" si="0"/>
        <v>79.989999999999995</v>
      </c>
      <c r="E7" s="10">
        <f t="shared" si="1"/>
        <v>159.97999999999999</v>
      </c>
    </row>
    <row r="8" spans="1:5" x14ac:dyDescent="0.35">
      <c r="A8" s="33">
        <v>45905</v>
      </c>
      <c r="B8" s="9" t="s">
        <v>301</v>
      </c>
      <c r="C8" s="9">
        <v>1</v>
      </c>
      <c r="D8" s="10">
        <f t="shared" si="0"/>
        <v>159.99</v>
      </c>
      <c r="E8" s="10">
        <f t="shared" si="1"/>
        <v>159.99</v>
      </c>
    </row>
    <row r="9" spans="1:5" x14ac:dyDescent="0.35">
      <c r="A9" s="33">
        <v>45905</v>
      </c>
      <c r="B9" s="9" t="s">
        <v>302</v>
      </c>
      <c r="C9" s="9">
        <v>3</v>
      </c>
      <c r="D9" s="10">
        <f t="shared" si="0"/>
        <v>79.989999999999995</v>
      </c>
      <c r="E9" s="10">
        <f t="shared" si="1"/>
        <v>239.96999999999997</v>
      </c>
    </row>
    <row r="10" spans="1:5" x14ac:dyDescent="0.35">
      <c r="A10" s="33">
        <v>45906</v>
      </c>
      <c r="B10" s="9" t="s">
        <v>300</v>
      </c>
      <c r="C10" s="9">
        <v>4</v>
      </c>
      <c r="D10" s="10">
        <f t="shared" si="0"/>
        <v>39.99</v>
      </c>
      <c r="E10" s="10">
        <f t="shared" si="1"/>
        <v>159.96</v>
      </c>
    </row>
    <row r="11" spans="1:5" x14ac:dyDescent="0.35">
      <c r="A11" s="33">
        <v>45906</v>
      </c>
      <c r="B11" s="9" t="s">
        <v>299</v>
      </c>
      <c r="C11" s="9">
        <v>1</v>
      </c>
      <c r="D11" s="10">
        <f t="shared" si="0"/>
        <v>24.99</v>
      </c>
      <c r="E11" s="10">
        <f t="shared" si="1"/>
        <v>24.99</v>
      </c>
    </row>
    <row r="12" spans="1:5" x14ac:dyDescent="0.35">
      <c r="A12" s="33">
        <v>45908</v>
      </c>
      <c r="B12" s="9" t="s">
        <v>300</v>
      </c>
      <c r="C12" s="9">
        <v>2</v>
      </c>
      <c r="D12" s="10">
        <f t="shared" si="0"/>
        <v>39.99</v>
      </c>
      <c r="E12" s="10">
        <f t="shared" si="1"/>
        <v>79.98</v>
      </c>
    </row>
    <row r="13" spans="1:5" x14ac:dyDescent="0.35">
      <c r="A13" s="33">
        <v>45908</v>
      </c>
      <c r="B13" s="9" t="s">
        <v>300</v>
      </c>
      <c r="C13" s="9">
        <v>5</v>
      </c>
      <c r="D13" s="10">
        <f t="shared" si="0"/>
        <v>39.99</v>
      </c>
      <c r="E13" s="10">
        <f t="shared" si="1"/>
        <v>199.95000000000002</v>
      </c>
    </row>
    <row r="14" spans="1:5" x14ac:dyDescent="0.35">
      <c r="A14" s="33">
        <v>45908</v>
      </c>
      <c r="B14" s="9" t="s">
        <v>299</v>
      </c>
      <c r="C14" s="9">
        <v>2</v>
      </c>
      <c r="D14" s="10">
        <f t="shared" si="0"/>
        <v>24.99</v>
      </c>
      <c r="E14" s="10">
        <f t="shared" si="1"/>
        <v>49.98</v>
      </c>
    </row>
    <row r="15" spans="1:5" x14ac:dyDescent="0.35">
      <c r="A15" s="33">
        <v>45910</v>
      </c>
      <c r="B15" s="9" t="s">
        <v>301</v>
      </c>
      <c r="C15" s="9">
        <v>1</v>
      </c>
      <c r="D15" s="10">
        <f t="shared" si="0"/>
        <v>159.99</v>
      </c>
      <c r="E15" s="10">
        <f t="shared" si="1"/>
        <v>159.99</v>
      </c>
    </row>
    <row r="16" spans="1:5" x14ac:dyDescent="0.35">
      <c r="A16" s="33">
        <v>45910</v>
      </c>
      <c r="B16" s="9" t="s">
        <v>299</v>
      </c>
      <c r="C16" s="9">
        <v>1</v>
      </c>
      <c r="D16" s="10">
        <f t="shared" si="0"/>
        <v>24.99</v>
      </c>
      <c r="E16" s="10">
        <f t="shared" si="1"/>
        <v>24.99</v>
      </c>
    </row>
    <row r="17" spans="1:5" x14ac:dyDescent="0.35">
      <c r="A17" s="33">
        <v>45911</v>
      </c>
      <c r="B17" s="9" t="s">
        <v>300</v>
      </c>
      <c r="C17" s="9">
        <v>2</v>
      </c>
      <c r="D17" s="10">
        <f t="shared" si="0"/>
        <v>39.99</v>
      </c>
      <c r="E17" s="10">
        <f t="shared" si="1"/>
        <v>79.98</v>
      </c>
    </row>
    <row r="18" spans="1:5" x14ac:dyDescent="0.35">
      <c r="A18" s="33">
        <v>45912</v>
      </c>
      <c r="B18" s="9" t="s">
        <v>302</v>
      </c>
      <c r="C18" s="9">
        <v>1</v>
      </c>
      <c r="D18" s="10">
        <f t="shared" si="0"/>
        <v>79.989999999999995</v>
      </c>
      <c r="E18" s="10">
        <f t="shared" si="1"/>
        <v>79.989999999999995</v>
      </c>
    </row>
    <row r="19" spans="1:5" x14ac:dyDescent="0.35">
      <c r="A19" s="33">
        <v>45912</v>
      </c>
      <c r="B19" s="9" t="s">
        <v>301</v>
      </c>
      <c r="C19" s="9">
        <v>1</v>
      </c>
      <c r="D19" s="10">
        <f t="shared" si="0"/>
        <v>159.99</v>
      </c>
      <c r="E19" s="10">
        <f t="shared" si="1"/>
        <v>159.99</v>
      </c>
    </row>
    <row r="20" spans="1:5" x14ac:dyDescent="0.35">
      <c r="A20" s="33">
        <v>45913</v>
      </c>
      <c r="B20" s="9" t="s">
        <v>300</v>
      </c>
      <c r="C20" s="9">
        <v>2</v>
      </c>
      <c r="D20" s="10">
        <f t="shared" si="0"/>
        <v>39.99</v>
      </c>
      <c r="E20" s="10">
        <f t="shared" si="1"/>
        <v>79.98</v>
      </c>
    </row>
    <row r="21" spans="1:5" x14ac:dyDescent="0.35">
      <c r="A21" s="33">
        <v>45915</v>
      </c>
      <c r="B21" s="9" t="s">
        <v>301</v>
      </c>
      <c r="C21" s="9">
        <v>1</v>
      </c>
      <c r="D21" s="10">
        <f t="shared" si="0"/>
        <v>159.99</v>
      </c>
      <c r="E21" s="10">
        <f t="shared" si="1"/>
        <v>159.99</v>
      </c>
    </row>
    <row r="22" spans="1:5" x14ac:dyDescent="0.35">
      <c r="A22" s="33">
        <v>45915</v>
      </c>
      <c r="B22" s="9" t="s">
        <v>299</v>
      </c>
      <c r="C22" s="9">
        <v>1</v>
      </c>
      <c r="D22" s="10">
        <f t="shared" si="0"/>
        <v>24.99</v>
      </c>
      <c r="E22" s="10">
        <f t="shared" si="1"/>
        <v>24.99</v>
      </c>
    </row>
    <row r="23" spans="1:5" x14ac:dyDescent="0.35">
      <c r="A23" s="33">
        <v>45916</v>
      </c>
      <c r="B23" s="9" t="s">
        <v>301</v>
      </c>
      <c r="C23" s="9">
        <v>1</v>
      </c>
      <c r="D23" s="10">
        <f t="shared" si="0"/>
        <v>159.99</v>
      </c>
      <c r="E23" s="10">
        <f t="shared" si="1"/>
        <v>159.99</v>
      </c>
    </row>
    <row r="24" spans="1:5" x14ac:dyDescent="0.35">
      <c r="A24" s="33">
        <v>45916</v>
      </c>
      <c r="B24" s="9" t="s">
        <v>299</v>
      </c>
      <c r="C24" s="9">
        <v>2</v>
      </c>
      <c r="D24" s="10">
        <f t="shared" si="0"/>
        <v>24.99</v>
      </c>
      <c r="E24" s="10">
        <f t="shared" si="1"/>
        <v>49.98</v>
      </c>
    </row>
    <row r="25" spans="1:5" x14ac:dyDescent="0.35">
      <c r="A25" s="33">
        <v>45916</v>
      </c>
      <c r="B25" s="9" t="s">
        <v>300</v>
      </c>
      <c r="C25" s="9">
        <v>3</v>
      </c>
      <c r="D25" s="10">
        <f t="shared" si="0"/>
        <v>39.99</v>
      </c>
      <c r="E25" s="10">
        <f t="shared" si="1"/>
        <v>119.97</v>
      </c>
    </row>
    <row r="26" spans="1:5" x14ac:dyDescent="0.35">
      <c r="A26" s="33">
        <v>45917</v>
      </c>
      <c r="B26" s="9" t="s">
        <v>299</v>
      </c>
      <c r="C26" s="9">
        <v>1</v>
      </c>
      <c r="D26" s="10">
        <f t="shared" si="0"/>
        <v>24.99</v>
      </c>
      <c r="E26" s="10">
        <f t="shared" si="1"/>
        <v>24.99</v>
      </c>
    </row>
    <row r="27" spans="1:5" x14ac:dyDescent="0.35">
      <c r="A27" s="33">
        <v>45917</v>
      </c>
      <c r="B27" s="9" t="s">
        <v>302</v>
      </c>
      <c r="C27" s="9">
        <v>2</v>
      </c>
      <c r="D27" s="10">
        <f t="shared" si="0"/>
        <v>79.989999999999995</v>
      </c>
      <c r="E27" s="10">
        <f t="shared" si="1"/>
        <v>159.97999999999999</v>
      </c>
    </row>
    <row r="28" spans="1:5" x14ac:dyDescent="0.35">
      <c r="A28" s="9"/>
      <c r="B28" s="9"/>
      <c r="C28" s="9"/>
      <c r="D28" s="9" t="s">
        <v>25</v>
      </c>
      <c r="E28" s="10">
        <f>SUM(E2:E27)</f>
        <v>2904.52</v>
      </c>
    </row>
    <row r="29" spans="1:5" x14ac:dyDescent="0.35">
      <c r="D29" t="s">
        <v>326</v>
      </c>
      <c r="E29">
        <f>SUMIF(B2:B27,"=T-paita",E2:E27)</f>
        <v>919.7700000000001</v>
      </c>
    </row>
    <row r="30" spans="1:5" x14ac:dyDescent="0.35">
      <c r="D30" t="s">
        <v>327</v>
      </c>
      <c r="E30">
        <f>SUMIF(B2:B27,"=Farkut",E2:E27)</f>
        <v>799.9</v>
      </c>
    </row>
    <row r="31" spans="1:5" ht="58" x14ac:dyDescent="0.35">
      <c r="D31" s="17" t="s">
        <v>328</v>
      </c>
      <c r="E31">
        <f>SUMIF(B2:B27,"=Lippalakki",C2:C27)</f>
        <v>9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B018A-A725-45B3-B02C-CDA06DC364DE}">
  <dimension ref="A1:B8"/>
  <sheetViews>
    <sheetView workbookViewId="0">
      <selection activeCell="B13" sqref="B13"/>
    </sheetView>
  </sheetViews>
  <sheetFormatPr defaultRowHeight="14.5" x14ac:dyDescent="0.35"/>
  <cols>
    <col min="1" max="1" width="18.453125" bestFit="1" customWidth="1"/>
    <col min="2" max="2" width="34.36328125" bestFit="1" customWidth="1"/>
  </cols>
  <sheetData>
    <row r="1" spans="1:2" x14ac:dyDescent="0.35">
      <c r="A1" s="7" t="s">
        <v>57</v>
      </c>
      <c r="B1" s="30" t="s">
        <v>303</v>
      </c>
    </row>
    <row r="2" spans="1:2" x14ac:dyDescent="0.35">
      <c r="A2" s="23" t="s">
        <v>305</v>
      </c>
      <c r="B2" s="13">
        <f>SUM('[2]2.1'!B2,'[2]2.2'!B2,'[2]2.3'!B2)</f>
        <v>6608</v>
      </c>
    </row>
    <row r="3" spans="1:2" x14ac:dyDescent="0.35">
      <c r="A3" s="23" t="s">
        <v>306</v>
      </c>
      <c r="B3" s="13">
        <f>SUM('[2]2.1'!B3,'[2]2.2'!B3,'[2]2.3'!B3)</f>
        <v>7369</v>
      </c>
    </row>
    <row r="4" spans="1:2" x14ac:dyDescent="0.35">
      <c r="A4" s="23" t="s">
        <v>307</v>
      </c>
      <c r="B4" s="13">
        <f>SUM('[2]2.1'!B4,'[2]2.2'!B4,'[2]2.3'!B4)</f>
        <v>7959</v>
      </c>
    </row>
    <row r="5" spans="1:2" x14ac:dyDescent="0.35">
      <c r="A5" s="23" t="s">
        <v>308</v>
      </c>
      <c r="B5" s="13">
        <f>SUM('[2]2.1'!B5,'[2]2.2'!B5,'[2]2.3'!B5)</f>
        <v>7215</v>
      </c>
    </row>
    <row r="6" spans="1:2" x14ac:dyDescent="0.35">
      <c r="A6" s="23" t="s">
        <v>309</v>
      </c>
      <c r="B6" s="13">
        <f>SUM('[2]2.1'!B6,'[2]2.2'!B6,'[2]2.3'!B6)</f>
        <v>6195</v>
      </c>
    </row>
    <row r="7" spans="1:2" x14ac:dyDescent="0.35">
      <c r="A7" s="23" t="s">
        <v>310</v>
      </c>
      <c r="B7" s="13">
        <f>SUM('[2]2.1'!B7,'[2]2.2'!B7,'[2]2.3'!B7)</f>
        <v>7296</v>
      </c>
    </row>
    <row r="8" spans="1:2" x14ac:dyDescent="0.35">
      <c r="A8" s="23" t="s">
        <v>311</v>
      </c>
      <c r="B8" s="13">
        <f>SUM('[2]2.1'!B8,'[2]2.2'!B8,'[2]2.3'!B8)</f>
        <v>7671</v>
      </c>
    </row>
  </sheetData>
  <conditionalFormatting sqref="B2:B8">
    <cfRule type="cellIs" dxfId="0" priority="1" operator="greaterThan">
      <formula>7500</formula>
    </cfRule>
  </conditionalFormatting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98866-6033-480F-AD97-526E8952A9B7}">
  <dimension ref="A1:G15"/>
  <sheetViews>
    <sheetView workbookViewId="0">
      <selection activeCell="S30" sqref="S30"/>
    </sheetView>
  </sheetViews>
  <sheetFormatPr defaultRowHeight="14.5" x14ac:dyDescent="0.35"/>
  <cols>
    <col min="2" max="2" width="28.08984375" bestFit="1" customWidth="1"/>
    <col min="7" max="7" width="13.81640625" bestFit="1" customWidth="1"/>
  </cols>
  <sheetData>
    <row r="1" spans="1:7" x14ac:dyDescent="0.35">
      <c r="A1" s="7" t="s">
        <v>314</v>
      </c>
      <c r="B1" s="7" t="s">
        <v>315</v>
      </c>
      <c r="C1" s="7" t="s">
        <v>21</v>
      </c>
      <c r="D1" s="7" t="s">
        <v>316</v>
      </c>
      <c r="F1" s="22" t="s">
        <v>314</v>
      </c>
      <c r="G1" s="9" t="s">
        <v>316</v>
      </c>
    </row>
    <row r="2" spans="1:7" x14ac:dyDescent="0.35">
      <c r="A2" s="9">
        <v>103</v>
      </c>
      <c r="B2" s="9" t="s">
        <v>317</v>
      </c>
      <c r="C2" s="12">
        <v>12.99</v>
      </c>
      <c r="D2" s="9" t="s">
        <v>318</v>
      </c>
      <c r="F2" s="23">
        <v>101</v>
      </c>
      <c r="G2" s="9" t="str">
        <f>_xlfn.XLOOKUP(F2,$A$2:$A$12,$D$2:$D$12,"Ei ollut käytössä")</f>
        <v>Topias B</v>
      </c>
    </row>
    <row r="3" spans="1:7" x14ac:dyDescent="0.35">
      <c r="A3" s="9">
        <v>112</v>
      </c>
      <c r="B3" s="9" t="s">
        <v>319</v>
      </c>
      <c r="C3" s="12">
        <v>36.97</v>
      </c>
      <c r="D3" s="9" t="s">
        <v>320</v>
      </c>
      <c r="F3" s="23">
        <v>102</v>
      </c>
      <c r="G3" s="9" t="str">
        <f t="shared" ref="G3:G15" si="0">_xlfn.XLOOKUP(F3,$A$2:$A$12,$D$2:$D$12,"Ei ollut käytössä")</f>
        <v>Emma A</v>
      </c>
    </row>
    <row r="4" spans="1:7" x14ac:dyDescent="0.35">
      <c r="A4" s="9">
        <v>106</v>
      </c>
      <c r="B4" s="9" t="s">
        <v>321</v>
      </c>
      <c r="C4" s="12">
        <v>33.97</v>
      </c>
      <c r="D4" s="9" t="s">
        <v>320</v>
      </c>
      <c r="F4" s="23">
        <v>103</v>
      </c>
      <c r="G4" s="9" t="str">
        <f t="shared" si="0"/>
        <v>Emma A</v>
      </c>
    </row>
    <row r="5" spans="1:7" x14ac:dyDescent="0.35">
      <c r="A5" s="9">
        <v>102</v>
      </c>
      <c r="B5" s="9" t="s">
        <v>322</v>
      </c>
      <c r="C5" s="12">
        <v>25.98</v>
      </c>
      <c r="D5" s="9" t="s">
        <v>318</v>
      </c>
      <c r="F5" s="23">
        <v>104</v>
      </c>
      <c r="G5" s="9" t="str">
        <f t="shared" si="0"/>
        <v>Ei ollut käytössä</v>
      </c>
    </row>
    <row r="6" spans="1:7" x14ac:dyDescent="0.35">
      <c r="A6" s="9">
        <v>107</v>
      </c>
      <c r="B6" s="9" t="s">
        <v>323</v>
      </c>
      <c r="C6" s="12">
        <v>31.98</v>
      </c>
      <c r="D6" s="9" t="s">
        <v>318</v>
      </c>
      <c r="F6" s="23">
        <v>105</v>
      </c>
      <c r="G6" s="9" t="str">
        <f t="shared" si="0"/>
        <v>Topias B</v>
      </c>
    </row>
    <row r="7" spans="1:7" x14ac:dyDescent="0.35">
      <c r="A7" s="9">
        <v>108</v>
      </c>
      <c r="B7" s="9" t="s">
        <v>324</v>
      </c>
      <c r="C7" s="12">
        <v>15.99</v>
      </c>
      <c r="D7" s="9" t="s">
        <v>320</v>
      </c>
      <c r="F7" s="23">
        <v>106</v>
      </c>
      <c r="G7" s="9" t="str">
        <f t="shared" si="0"/>
        <v>Topias B</v>
      </c>
    </row>
    <row r="8" spans="1:7" x14ac:dyDescent="0.35">
      <c r="A8" s="9">
        <v>114</v>
      </c>
      <c r="B8" s="9" t="s">
        <v>325</v>
      </c>
      <c r="C8" s="12">
        <v>38.96</v>
      </c>
      <c r="D8" s="9" t="s">
        <v>318</v>
      </c>
      <c r="F8" s="23">
        <v>107</v>
      </c>
      <c r="G8" s="9" t="str">
        <f t="shared" si="0"/>
        <v>Emma A</v>
      </c>
    </row>
    <row r="9" spans="1:7" x14ac:dyDescent="0.35">
      <c r="A9" s="9">
        <v>101</v>
      </c>
      <c r="B9" s="9" t="s">
        <v>321</v>
      </c>
      <c r="C9" s="12">
        <v>33.97</v>
      </c>
      <c r="D9" s="9" t="s">
        <v>320</v>
      </c>
      <c r="F9" s="23">
        <v>108</v>
      </c>
      <c r="G9" s="9" t="str">
        <f t="shared" si="0"/>
        <v>Topias B</v>
      </c>
    </row>
    <row r="10" spans="1:7" x14ac:dyDescent="0.35">
      <c r="A10" s="9">
        <v>105</v>
      </c>
      <c r="B10" s="9" t="s">
        <v>319</v>
      </c>
      <c r="C10" s="12">
        <v>36.97</v>
      </c>
      <c r="D10" s="9" t="s">
        <v>320</v>
      </c>
      <c r="F10" s="23">
        <v>109</v>
      </c>
      <c r="G10" s="9" t="str">
        <f t="shared" si="0"/>
        <v>Emma A</v>
      </c>
    </row>
    <row r="11" spans="1:7" x14ac:dyDescent="0.35">
      <c r="A11" s="9">
        <v>109</v>
      </c>
      <c r="B11" s="9" t="s">
        <v>317</v>
      </c>
      <c r="C11" s="12">
        <v>12.99</v>
      </c>
      <c r="D11" s="9" t="s">
        <v>318</v>
      </c>
      <c r="F11" s="23">
        <v>110</v>
      </c>
      <c r="G11" s="9" t="str">
        <f t="shared" si="0"/>
        <v>Topias B</v>
      </c>
    </row>
    <row r="12" spans="1:7" x14ac:dyDescent="0.35">
      <c r="A12" s="9">
        <v>110</v>
      </c>
      <c r="B12" s="9" t="s">
        <v>319</v>
      </c>
      <c r="C12" s="12">
        <v>36.97</v>
      </c>
      <c r="D12" s="9" t="s">
        <v>320</v>
      </c>
      <c r="F12" s="23">
        <v>111</v>
      </c>
      <c r="G12" s="9" t="str">
        <f t="shared" si="0"/>
        <v>Ei ollut käytössä</v>
      </c>
    </row>
    <row r="13" spans="1:7" x14ac:dyDescent="0.35">
      <c r="F13" s="23">
        <v>112</v>
      </c>
      <c r="G13" s="9" t="str">
        <f t="shared" si="0"/>
        <v>Topias B</v>
      </c>
    </row>
    <row r="14" spans="1:7" x14ac:dyDescent="0.35">
      <c r="F14" s="23">
        <v>113</v>
      </c>
      <c r="G14" s="9" t="str">
        <f t="shared" si="0"/>
        <v>Ei ollut käytössä</v>
      </c>
    </row>
    <row r="15" spans="1:7" x14ac:dyDescent="0.35">
      <c r="F15" s="23">
        <v>114</v>
      </c>
      <c r="G15" s="9" t="str">
        <f t="shared" si="0"/>
        <v>Emma A</v>
      </c>
    </row>
  </sheetData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6574B-B51C-4451-9E91-EABE4F347BA4}">
  <sheetPr>
    <tabColor rgb="FFC00000"/>
  </sheetPr>
  <dimension ref="A1:D5"/>
  <sheetViews>
    <sheetView workbookViewId="0">
      <selection activeCell="C28" sqref="C28"/>
    </sheetView>
  </sheetViews>
  <sheetFormatPr defaultRowHeight="14.5" x14ac:dyDescent="0.35"/>
  <cols>
    <col min="1" max="4" width="35.90625" customWidth="1"/>
  </cols>
  <sheetData>
    <row r="1" spans="1:4" x14ac:dyDescent="0.35">
      <c r="A1" s="7" t="s">
        <v>287</v>
      </c>
      <c r="B1" s="7" t="s">
        <v>74</v>
      </c>
      <c r="C1" s="30" t="s">
        <v>288</v>
      </c>
      <c r="D1" s="30" t="s">
        <v>289</v>
      </c>
    </row>
    <row r="2" spans="1:4" ht="43.5" x14ac:dyDescent="0.35">
      <c r="A2" t="s">
        <v>337</v>
      </c>
      <c r="C2" s="16" t="s">
        <v>292</v>
      </c>
      <c r="D2" s="16" t="s">
        <v>293</v>
      </c>
    </row>
    <row r="3" spans="1:4" x14ac:dyDescent="0.35">
      <c r="A3" s="7" t="s">
        <v>287</v>
      </c>
      <c r="B3" s="7" t="s">
        <v>74</v>
      </c>
      <c r="C3" s="7" t="s">
        <v>288</v>
      </c>
      <c r="D3" s="7" t="s">
        <v>289</v>
      </c>
    </row>
    <row r="4" spans="1:4" ht="29" x14ac:dyDescent="0.35">
      <c r="A4" s="9" t="s">
        <v>329</v>
      </c>
      <c r="B4" s="9" t="s">
        <v>330</v>
      </c>
      <c r="C4" s="16" t="s">
        <v>331</v>
      </c>
      <c r="D4" s="9" t="s">
        <v>332</v>
      </c>
    </row>
    <row r="5" spans="1:4" ht="43.5" x14ac:dyDescent="0.35">
      <c r="A5" s="9" t="s">
        <v>333</v>
      </c>
      <c r="B5" s="9" t="s">
        <v>334</v>
      </c>
      <c r="C5" s="16" t="s">
        <v>335</v>
      </c>
      <c r="D5" s="16" t="s">
        <v>336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82FE6-A616-4842-98B9-BFB309071452}">
  <sheetPr>
    <tabColor rgb="FFFFC000"/>
  </sheetPr>
  <dimension ref="A1:D12"/>
  <sheetViews>
    <sheetView workbookViewId="0">
      <selection activeCell="D22" sqref="D22"/>
    </sheetView>
  </sheetViews>
  <sheetFormatPr defaultRowHeight="14.5" x14ac:dyDescent="0.35"/>
  <cols>
    <col min="2" max="2" width="28.08984375" bestFit="1" customWidth="1"/>
  </cols>
  <sheetData>
    <row r="1" spans="1:4" x14ac:dyDescent="0.35">
      <c r="A1" s="7" t="s">
        <v>314</v>
      </c>
      <c r="B1" s="7" t="s">
        <v>315</v>
      </c>
      <c r="C1" s="7" t="s">
        <v>21</v>
      </c>
      <c r="D1" s="7" t="s">
        <v>316</v>
      </c>
    </row>
    <row r="2" spans="1:4" x14ac:dyDescent="0.35">
      <c r="A2" s="9">
        <v>103</v>
      </c>
      <c r="B2" s="9" t="s">
        <v>317</v>
      </c>
      <c r="C2" s="12">
        <v>12.99</v>
      </c>
      <c r="D2" s="9" t="s">
        <v>318</v>
      </c>
    </row>
    <row r="3" spans="1:4" x14ac:dyDescent="0.35">
      <c r="A3" s="9">
        <v>112</v>
      </c>
      <c r="B3" s="9" t="s">
        <v>319</v>
      </c>
      <c r="C3" s="12">
        <v>36.97</v>
      </c>
      <c r="D3" s="9" t="s">
        <v>320</v>
      </c>
    </row>
    <row r="4" spans="1:4" x14ac:dyDescent="0.35">
      <c r="A4" s="9">
        <v>106</v>
      </c>
      <c r="B4" s="9" t="s">
        <v>321</v>
      </c>
      <c r="C4" s="12">
        <v>33.97</v>
      </c>
      <c r="D4" s="9" t="s">
        <v>320</v>
      </c>
    </row>
    <row r="5" spans="1:4" x14ac:dyDescent="0.35">
      <c r="A5" s="9">
        <v>102</v>
      </c>
      <c r="B5" s="9" t="s">
        <v>322</v>
      </c>
      <c r="C5" s="12">
        <v>25.98</v>
      </c>
      <c r="D5" s="9" t="s">
        <v>318</v>
      </c>
    </row>
    <row r="6" spans="1:4" x14ac:dyDescent="0.35">
      <c r="A6" s="9">
        <v>107</v>
      </c>
      <c r="B6" s="9" t="s">
        <v>323</v>
      </c>
      <c r="C6" s="12">
        <v>31.98</v>
      </c>
      <c r="D6" s="9" t="s">
        <v>318</v>
      </c>
    </row>
    <row r="7" spans="1:4" x14ac:dyDescent="0.35">
      <c r="A7" s="9">
        <v>108</v>
      </c>
      <c r="B7" s="9" t="s">
        <v>324</v>
      </c>
      <c r="C7" s="12">
        <v>15.99</v>
      </c>
      <c r="D7" s="9" t="s">
        <v>320</v>
      </c>
    </row>
    <row r="8" spans="1:4" x14ac:dyDescent="0.35">
      <c r="A8" s="9">
        <v>114</v>
      </c>
      <c r="B8" s="9" t="s">
        <v>325</v>
      </c>
      <c r="C8" s="12">
        <v>38.96</v>
      </c>
      <c r="D8" s="9" t="s">
        <v>318</v>
      </c>
    </row>
    <row r="9" spans="1:4" x14ac:dyDescent="0.35">
      <c r="A9" s="9">
        <v>101</v>
      </c>
      <c r="B9" s="9" t="s">
        <v>321</v>
      </c>
      <c r="C9" s="12">
        <v>33.97</v>
      </c>
      <c r="D9" s="9" t="s">
        <v>320</v>
      </c>
    </row>
    <row r="10" spans="1:4" x14ac:dyDescent="0.35">
      <c r="A10" s="9">
        <v>105</v>
      </c>
      <c r="B10" s="9" t="s">
        <v>319</v>
      </c>
      <c r="C10" s="12">
        <v>36.97</v>
      </c>
      <c r="D10" s="9" t="s">
        <v>320</v>
      </c>
    </row>
    <row r="11" spans="1:4" x14ac:dyDescent="0.35">
      <c r="A11" s="9">
        <v>109</v>
      </c>
      <c r="B11" s="9" t="s">
        <v>317</v>
      </c>
      <c r="C11" s="12">
        <v>12.99</v>
      </c>
      <c r="D11" s="9" t="s">
        <v>318</v>
      </c>
    </row>
    <row r="12" spans="1:4" x14ac:dyDescent="0.35">
      <c r="A12" s="9">
        <v>110</v>
      </c>
      <c r="B12" s="9" t="s">
        <v>319</v>
      </c>
      <c r="C12" s="12">
        <v>36.97</v>
      </c>
      <c r="D12" s="9" t="s">
        <v>320</v>
      </c>
    </row>
  </sheetData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4C71B-2DE7-447F-AA53-044B90572EBA}">
  <sheetPr>
    <tabColor rgb="FFFFC000"/>
  </sheetPr>
  <dimension ref="A1:E39"/>
  <sheetViews>
    <sheetView workbookViewId="0">
      <selection activeCell="L15" sqref="L15"/>
    </sheetView>
  </sheetViews>
  <sheetFormatPr defaultRowHeight="14.5" x14ac:dyDescent="0.35"/>
  <cols>
    <col min="1" max="1" width="5.81640625" bestFit="1" customWidth="1"/>
    <col min="2" max="2" width="23.54296875" bestFit="1" customWidth="1"/>
    <col min="3" max="3" width="16.1796875" bestFit="1" customWidth="1"/>
  </cols>
  <sheetData>
    <row r="1" spans="1:3" x14ac:dyDescent="0.35">
      <c r="A1" s="7" t="s">
        <v>338</v>
      </c>
      <c r="B1" s="7" t="s">
        <v>193</v>
      </c>
      <c r="C1" s="7" t="s">
        <v>339</v>
      </c>
    </row>
    <row r="2" spans="1:3" x14ac:dyDescent="0.35">
      <c r="A2" s="9">
        <v>30001</v>
      </c>
      <c r="B2" s="9" t="s">
        <v>340</v>
      </c>
      <c r="C2" s="9" t="s">
        <v>341</v>
      </c>
    </row>
    <row r="3" spans="1:3" x14ac:dyDescent="0.35">
      <c r="A3" s="9">
        <v>30002</v>
      </c>
      <c r="B3" s="9" t="s">
        <v>342</v>
      </c>
      <c r="C3" s="9" t="s">
        <v>343</v>
      </c>
    </row>
    <row r="4" spans="1:3" x14ac:dyDescent="0.35">
      <c r="A4" s="9">
        <v>30003</v>
      </c>
      <c r="B4" s="9" t="s">
        <v>344</v>
      </c>
      <c r="C4" s="9" t="s">
        <v>341</v>
      </c>
    </row>
    <row r="5" spans="1:3" x14ac:dyDescent="0.35">
      <c r="A5" s="9">
        <v>30004</v>
      </c>
      <c r="B5" s="9" t="s">
        <v>345</v>
      </c>
      <c r="C5" s="9" t="s">
        <v>343</v>
      </c>
    </row>
    <row r="6" spans="1:3" x14ac:dyDescent="0.35">
      <c r="A6" s="9">
        <v>30005</v>
      </c>
      <c r="B6" s="9" t="s">
        <v>44</v>
      </c>
      <c r="C6" s="9" t="s">
        <v>343</v>
      </c>
    </row>
    <row r="7" spans="1:3" x14ac:dyDescent="0.35">
      <c r="A7" s="9">
        <v>30006</v>
      </c>
      <c r="B7" s="9" t="s">
        <v>346</v>
      </c>
      <c r="C7" s="9" t="s">
        <v>341</v>
      </c>
    </row>
    <row r="8" spans="1:3" x14ac:dyDescent="0.35">
      <c r="A8" s="9">
        <v>30007</v>
      </c>
      <c r="B8" s="9" t="s">
        <v>347</v>
      </c>
      <c r="C8" s="9" t="s">
        <v>348</v>
      </c>
    </row>
    <row r="9" spans="1:3" x14ac:dyDescent="0.35">
      <c r="A9" s="9">
        <v>30008</v>
      </c>
      <c r="B9" s="9" t="s">
        <v>349</v>
      </c>
      <c r="C9" s="9" t="s">
        <v>341</v>
      </c>
    </row>
    <row r="10" spans="1:3" x14ac:dyDescent="0.35">
      <c r="A10" s="9">
        <v>30009</v>
      </c>
      <c r="B10" s="9" t="s">
        <v>350</v>
      </c>
      <c r="C10" s="9" t="s">
        <v>341</v>
      </c>
    </row>
    <row r="11" spans="1:3" x14ac:dyDescent="0.35">
      <c r="A11" s="9">
        <v>30010</v>
      </c>
      <c r="B11" s="9" t="s">
        <v>351</v>
      </c>
      <c r="C11" s="9" t="s">
        <v>348</v>
      </c>
    </row>
    <row r="12" spans="1:3" x14ac:dyDescent="0.35">
      <c r="A12" s="9">
        <v>30011</v>
      </c>
      <c r="B12" s="9" t="s">
        <v>352</v>
      </c>
      <c r="C12" s="9" t="s">
        <v>353</v>
      </c>
    </row>
    <row r="13" spans="1:3" x14ac:dyDescent="0.35">
      <c r="A13" s="9">
        <v>30012</v>
      </c>
      <c r="B13" s="9" t="s">
        <v>354</v>
      </c>
      <c r="C13" s="9" t="s">
        <v>353</v>
      </c>
    </row>
    <row r="14" spans="1:3" x14ac:dyDescent="0.35">
      <c r="A14" s="9">
        <v>30013</v>
      </c>
      <c r="B14" s="9" t="s">
        <v>355</v>
      </c>
      <c r="C14" s="9" t="s">
        <v>341</v>
      </c>
    </row>
    <row r="15" spans="1:3" x14ac:dyDescent="0.35">
      <c r="A15" s="9">
        <v>30014</v>
      </c>
      <c r="B15" s="9" t="s">
        <v>356</v>
      </c>
      <c r="C15" s="9" t="s">
        <v>343</v>
      </c>
    </row>
    <row r="16" spans="1:3" x14ac:dyDescent="0.35">
      <c r="A16" s="9">
        <v>30015</v>
      </c>
      <c r="B16" s="9" t="s">
        <v>357</v>
      </c>
      <c r="C16" s="9" t="s">
        <v>341</v>
      </c>
    </row>
    <row r="17" spans="1:3" x14ac:dyDescent="0.35">
      <c r="A17" s="9">
        <v>30016</v>
      </c>
      <c r="B17" s="9" t="s">
        <v>358</v>
      </c>
      <c r="C17" s="9" t="s">
        <v>348</v>
      </c>
    </row>
    <row r="18" spans="1:3" x14ac:dyDescent="0.35">
      <c r="A18" s="9">
        <v>30017</v>
      </c>
      <c r="B18" s="9" t="s">
        <v>359</v>
      </c>
      <c r="C18" s="9" t="s">
        <v>353</v>
      </c>
    </row>
    <row r="19" spans="1:3" x14ac:dyDescent="0.35">
      <c r="A19" s="9">
        <v>30018</v>
      </c>
      <c r="B19" s="9" t="s">
        <v>360</v>
      </c>
      <c r="C19" s="9" t="s">
        <v>353</v>
      </c>
    </row>
    <row r="20" spans="1:3" x14ac:dyDescent="0.35">
      <c r="A20" s="9">
        <v>30019</v>
      </c>
      <c r="B20" s="9" t="s">
        <v>361</v>
      </c>
      <c r="C20" s="9" t="s">
        <v>362</v>
      </c>
    </row>
    <row r="21" spans="1:3" x14ac:dyDescent="0.35">
      <c r="A21" s="9">
        <v>30020</v>
      </c>
      <c r="B21" s="9" t="s">
        <v>363</v>
      </c>
      <c r="C21" s="9" t="s">
        <v>362</v>
      </c>
    </row>
    <row r="22" spans="1:3" x14ac:dyDescent="0.35">
      <c r="A22" s="9">
        <v>30021</v>
      </c>
      <c r="B22" s="9" t="s">
        <v>364</v>
      </c>
      <c r="C22" s="9" t="s">
        <v>353</v>
      </c>
    </row>
    <row r="23" spans="1:3" x14ac:dyDescent="0.35">
      <c r="A23" s="9">
        <v>30022</v>
      </c>
      <c r="B23" s="9" t="s">
        <v>365</v>
      </c>
      <c r="C23" s="9" t="s">
        <v>366</v>
      </c>
    </row>
    <row r="24" spans="1:3" x14ac:dyDescent="0.35">
      <c r="A24" s="9">
        <v>30023</v>
      </c>
      <c r="B24" s="9" t="s">
        <v>367</v>
      </c>
      <c r="C24" s="9" t="s">
        <v>366</v>
      </c>
    </row>
    <row r="25" spans="1:3" x14ac:dyDescent="0.35">
      <c r="A25" s="9">
        <v>30024</v>
      </c>
      <c r="B25" s="9" t="s">
        <v>368</v>
      </c>
      <c r="C25" s="9" t="s">
        <v>353</v>
      </c>
    </row>
    <row r="26" spans="1:3" x14ac:dyDescent="0.35">
      <c r="A26" s="9">
        <v>30025</v>
      </c>
      <c r="B26" s="9" t="s">
        <v>369</v>
      </c>
      <c r="C26" s="9" t="s">
        <v>362</v>
      </c>
    </row>
    <row r="27" spans="1:3" x14ac:dyDescent="0.35">
      <c r="A27" s="9">
        <v>30026</v>
      </c>
      <c r="B27" s="9" t="s">
        <v>370</v>
      </c>
      <c r="C27" s="9" t="s">
        <v>341</v>
      </c>
    </row>
    <row r="28" spans="1:3" x14ac:dyDescent="0.35">
      <c r="A28" s="9">
        <v>30027</v>
      </c>
      <c r="B28" s="9" t="s">
        <v>371</v>
      </c>
      <c r="C28" s="9" t="s">
        <v>341</v>
      </c>
    </row>
    <row r="29" spans="1:3" x14ac:dyDescent="0.35">
      <c r="A29" s="9">
        <v>30028</v>
      </c>
      <c r="B29" s="9" t="s">
        <v>372</v>
      </c>
      <c r="C29" s="9" t="s">
        <v>353</v>
      </c>
    </row>
    <row r="30" spans="1:3" x14ac:dyDescent="0.35">
      <c r="A30" s="9">
        <v>30029</v>
      </c>
      <c r="B30" s="9" t="s">
        <v>373</v>
      </c>
      <c r="C30" s="9" t="s">
        <v>348</v>
      </c>
    </row>
    <row r="31" spans="1:3" x14ac:dyDescent="0.35">
      <c r="A31" s="9">
        <v>30030</v>
      </c>
      <c r="B31" s="9" t="s">
        <v>374</v>
      </c>
      <c r="C31" s="9" t="s">
        <v>343</v>
      </c>
    </row>
    <row r="32" spans="1:3" x14ac:dyDescent="0.35">
      <c r="A32" s="9">
        <v>30031</v>
      </c>
      <c r="B32" s="9" t="s">
        <v>375</v>
      </c>
      <c r="C32" s="9" t="s">
        <v>376</v>
      </c>
    </row>
    <row r="33" spans="1:5" x14ac:dyDescent="0.35">
      <c r="A33" s="9">
        <v>30032</v>
      </c>
      <c r="B33" s="9" t="s">
        <v>377</v>
      </c>
      <c r="C33" s="9" t="s">
        <v>376</v>
      </c>
    </row>
    <row r="34" spans="1:5" x14ac:dyDescent="0.35">
      <c r="A34" s="9">
        <v>30033</v>
      </c>
      <c r="B34" s="9" t="s">
        <v>378</v>
      </c>
      <c r="C34" s="9" t="s">
        <v>362</v>
      </c>
    </row>
    <row r="35" spans="1:5" x14ac:dyDescent="0.35">
      <c r="A35" s="9">
        <v>30034</v>
      </c>
      <c r="B35" s="9" t="s">
        <v>379</v>
      </c>
      <c r="C35" s="9" t="s">
        <v>376</v>
      </c>
    </row>
    <row r="36" spans="1:5" x14ac:dyDescent="0.35">
      <c r="A36" s="9">
        <v>30035</v>
      </c>
      <c r="B36" s="9" t="s">
        <v>380</v>
      </c>
      <c r="C36" s="9" t="s">
        <v>348</v>
      </c>
      <c r="E36" s="9"/>
    </row>
    <row r="37" spans="1:5" x14ac:dyDescent="0.35">
      <c r="A37" s="9">
        <v>30036</v>
      </c>
      <c r="B37" s="9" t="s">
        <v>381</v>
      </c>
      <c r="C37" s="9" t="s">
        <v>366</v>
      </c>
      <c r="E37" s="39"/>
    </row>
    <row r="38" spans="1:5" x14ac:dyDescent="0.35">
      <c r="A38" s="9">
        <v>30037</v>
      </c>
      <c r="B38" s="9" t="s">
        <v>382</v>
      </c>
      <c r="C38" s="9" t="s">
        <v>353</v>
      </c>
      <c r="E38" s="39"/>
    </row>
    <row r="39" spans="1:5" x14ac:dyDescent="0.35">
      <c r="E39" s="9"/>
    </row>
  </sheetData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40667-4854-4277-AD57-D2DC3208B441}">
  <sheetPr>
    <tabColor rgb="FFFFC000"/>
  </sheetPr>
  <dimension ref="A1:H23"/>
  <sheetViews>
    <sheetView workbookViewId="0">
      <selection activeCell="F28" sqref="F28"/>
    </sheetView>
  </sheetViews>
  <sheetFormatPr defaultRowHeight="14.5" x14ac:dyDescent="0.35"/>
  <cols>
    <col min="1" max="1" width="11.90625" bestFit="1" customWidth="1"/>
  </cols>
  <sheetData>
    <row r="1" spans="1:8" x14ac:dyDescent="0.35">
      <c r="A1" s="7" t="s">
        <v>314</v>
      </c>
      <c r="B1" s="7" t="s">
        <v>316</v>
      </c>
      <c r="C1" s="7" t="s">
        <v>383</v>
      </c>
      <c r="D1" s="7" t="s">
        <v>384</v>
      </c>
      <c r="E1" s="7" t="s">
        <v>385</v>
      </c>
      <c r="F1" s="7" t="s">
        <v>386</v>
      </c>
      <c r="G1" s="7" t="s">
        <v>387</v>
      </c>
      <c r="H1" s="7" t="s">
        <v>21</v>
      </c>
    </row>
    <row r="2" spans="1:8" x14ac:dyDescent="0.35">
      <c r="A2" s="9">
        <v>101</v>
      </c>
      <c r="B2" s="9" t="s">
        <v>388</v>
      </c>
      <c r="C2" s="9">
        <v>2</v>
      </c>
      <c r="D2" s="9">
        <v>2</v>
      </c>
      <c r="E2" s="9">
        <v>1</v>
      </c>
      <c r="F2" s="9">
        <v>1</v>
      </c>
      <c r="G2" s="9">
        <v>1</v>
      </c>
      <c r="H2" s="10">
        <f>C2*3.99+D2*14.99+E2*2.99+F2*1.99+G2*2.99</f>
        <v>45.930000000000007</v>
      </c>
    </row>
    <row r="3" spans="1:8" x14ac:dyDescent="0.35">
      <c r="A3" s="9">
        <v>102</v>
      </c>
      <c r="B3" s="9" t="s">
        <v>389</v>
      </c>
      <c r="C3" s="9">
        <v>1</v>
      </c>
      <c r="D3" s="9">
        <v>1</v>
      </c>
      <c r="E3" s="9">
        <v>0</v>
      </c>
      <c r="F3" s="9">
        <v>1</v>
      </c>
      <c r="G3" s="9">
        <v>0</v>
      </c>
      <c r="H3" s="10">
        <f t="shared" ref="H3:H16" si="0">C3*3.99+D3*14.99+E3*2.99+F3*1.99+G3*2.99</f>
        <v>20.97</v>
      </c>
    </row>
    <row r="4" spans="1:8" x14ac:dyDescent="0.35">
      <c r="A4" s="9">
        <v>103</v>
      </c>
      <c r="B4" s="9" t="s">
        <v>390</v>
      </c>
      <c r="C4" s="9">
        <v>3</v>
      </c>
      <c r="D4" s="9">
        <v>4</v>
      </c>
      <c r="E4" s="9">
        <v>3</v>
      </c>
      <c r="F4" s="9">
        <v>1</v>
      </c>
      <c r="G4" s="9">
        <v>2</v>
      </c>
      <c r="H4" s="10">
        <f t="shared" si="0"/>
        <v>88.87</v>
      </c>
    </row>
    <row r="5" spans="1:8" x14ac:dyDescent="0.35">
      <c r="A5" s="9">
        <v>104</v>
      </c>
      <c r="B5" s="9" t="s">
        <v>388</v>
      </c>
      <c r="C5" s="9">
        <v>2</v>
      </c>
      <c r="D5" s="9">
        <v>3</v>
      </c>
      <c r="E5" s="9">
        <v>2</v>
      </c>
      <c r="F5" s="9">
        <v>0</v>
      </c>
      <c r="G5" s="9">
        <v>2</v>
      </c>
      <c r="H5" s="10">
        <f t="shared" si="0"/>
        <v>64.910000000000011</v>
      </c>
    </row>
    <row r="6" spans="1:8" x14ac:dyDescent="0.35">
      <c r="A6" s="9">
        <v>101</v>
      </c>
      <c r="B6" s="9" t="s">
        <v>389</v>
      </c>
      <c r="C6" s="9">
        <v>4</v>
      </c>
      <c r="D6" s="9">
        <v>4</v>
      </c>
      <c r="E6" s="9">
        <v>3</v>
      </c>
      <c r="F6" s="9">
        <v>1</v>
      </c>
      <c r="G6" s="9">
        <v>3</v>
      </c>
      <c r="H6" s="10">
        <f t="shared" si="0"/>
        <v>95.85</v>
      </c>
    </row>
    <row r="7" spans="1:8" x14ac:dyDescent="0.35">
      <c r="A7" s="9">
        <v>105</v>
      </c>
      <c r="B7" s="9" t="s">
        <v>390</v>
      </c>
      <c r="C7" s="9">
        <v>4</v>
      </c>
      <c r="D7" s="9">
        <v>4</v>
      </c>
      <c r="E7" s="9">
        <v>3</v>
      </c>
      <c r="F7" s="9">
        <v>1</v>
      </c>
      <c r="G7" s="9">
        <v>4</v>
      </c>
      <c r="H7" s="10">
        <f t="shared" si="0"/>
        <v>98.84</v>
      </c>
    </row>
    <row r="8" spans="1:8" x14ac:dyDescent="0.35">
      <c r="A8" s="9">
        <v>102</v>
      </c>
      <c r="B8" s="9" t="s">
        <v>389</v>
      </c>
      <c r="C8" s="9">
        <v>2</v>
      </c>
      <c r="D8" s="9">
        <v>3</v>
      </c>
      <c r="E8" s="9">
        <v>1</v>
      </c>
      <c r="F8" s="9">
        <v>2</v>
      </c>
      <c r="G8" s="9">
        <v>1</v>
      </c>
      <c r="H8" s="10">
        <f t="shared" si="0"/>
        <v>62.910000000000004</v>
      </c>
    </row>
    <row r="9" spans="1:8" x14ac:dyDescent="0.35">
      <c r="A9" s="9">
        <v>103</v>
      </c>
      <c r="B9" s="9" t="s">
        <v>388</v>
      </c>
      <c r="C9" s="9">
        <v>1</v>
      </c>
      <c r="D9" s="9">
        <v>2</v>
      </c>
      <c r="E9" s="9">
        <v>1</v>
      </c>
      <c r="F9" s="9">
        <v>1</v>
      </c>
      <c r="G9" s="9">
        <v>0</v>
      </c>
      <c r="H9" s="10">
        <f t="shared" si="0"/>
        <v>38.950000000000003</v>
      </c>
    </row>
    <row r="10" spans="1:8" x14ac:dyDescent="0.35">
      <c r="A10" s="9">
        <v>104</v>
      </c>
      <c r="B10" s="9" t="s">
        <v>390</v>
      </c>
      <c r="C10" s="9">
        <v>2</v>
      </c>
      <c r="D10" s="9">
        <v>2</v>
      </c>
      <c r="E10" s="9">
        <v>1</v>
      </c>
      <c r="F10" s="9">
        <v>1</v>
      </c>
      <c r="G10" s="9">
        <v>2</v>
      </c>
      <c r="H10" s="10">
        <f t="shared" si="0"/>
        <v>48.92</v>
      </c>
    </row>
    <row r="11" spans="1:8" x14ac:dyDescent="0.35">
      <c r="A11" s="9">
        <v>101</v>
      </c>
      <c r="B11" s="9" t="s">
        <v>389</v>
      </c>
      <c r="C11" s="9">
        <v>4</v>
      </c>
      <c r="D11" s="9">
        <v>4</v>
      </c>
      <c r="E11" s="9">
        <v>4</v>
      </c>
      <c r="F11" s="9">
        <v>0</v>
      </c>
      <c r="G11" s="9">
        <v>3</v>
      </c>
      <c r="H11" s="10">
        <f t="shared" si="0"/>
        <v>96.85</v>
      </c>
    </row>
    <row r="12" spans="1:8" x14ac:dyDescent="0.35">
      <c r="A12" s="9">
        <v>102</v>
      </c>
      <c r="B12" s="9" t="s">
        <v>388</v>
      </c>
      <c r="C12" s="9">
        <v>3</v>
      </c>
      <c r="D12" s="9">
        <v>4</v>
      </c>
      <c r="E12" s="9">
        <v>2</v>
      </c>
      <c r="F12" s="9">
        <v>2</v>
      </c>
      <c r="G12" s="9">
        <v>4</v>
      </c>
      <c r="H12" s="10">
        <f t="shared" si="0"/>
        <v>93.850000000000023</v>
      </c>
    </row>
    <row r="13" spans="1:8" x14ac:dyDescent="0.35">
      <c r="A13" s="9">
        <v>105</v>
      </c>
      <c r="B13" s="9" t="s">
        <v>390</v>
      </c>
      <c r="C13" s="9">
        <v>3</v>
      </c>
      <c r="D13" s="9">
        <v>3</v>
      </c>
      <c r="E13" s="9">
        <v>1</v>
      </c>
      <c r="F13" s="9">
        <v>2</v>
      </c>
      <c r="G13" s="9">
        <v>2</v>
      </c>
      <c r="H13" s="10">
        <f t="shared" si="0"/>
        <v>69.89</v>
      </c>
    </row>
    <row r="14" spans="1:8" x14ac:dyDescent="0.35">
      <c r="A14" s="9">
        <v>104</v>
      </c>
      <c r="B14" s="9" t="s">
        <v>389</v>
      </c>
      <c r="C14" s="9">
        <v>2</v>
      </c>
      <c r="D14" s="9">
        <v>2</v>
      </c>
      <c r="E14" s="9">
        <v>1</v>
      </c>
      <c r="F14" s="9">
        <v>1</v>
      </c>
      <c r="G14" s="9">
        <v>1</v>
      </c>
      <c r="H14" s="10">
        <f t="shared" si="0"/>
        <v>45.930000000000007</v>
      </c>
    </row>
    <row r="15" spans="1:8" x14ac:dyDescent="0.35">
      <c r="A15" s="9">
        <v>103</v>
      </c>
      <c r="B15" s="9" t="s">
        <v>388</v>
      </c>
      <c r="C15" s="9">
        <v>2</v>
      </c>
      <c r="D15" s="9">
        <v>2</v>
      </c>
      <c r="E15" s="9">
        <v>2</v>
      </c>
      <c r="F15" s="9">
        <v>0</v>
      </c>
      <c r="G15" s="9">
        <v>2</v>
      </c>
      <c r="H15" s="10">
        <f t="shared" si="0"/>
        <v>49.92</v>
      </c>
    </row>
    <row r="16" spans="1:8" x14ac:dyDescent="0.35">
      <c r="A16" s="9">
        <v>101</v>
      </c>
      <c r="B16" s="9" t="s">
        <v>390</v>
      </c>
      <c r="C16" s="9">
        <v>4</v>
      </c>
      <c r="D16" s="9">
        <v>4</v>
      </c>
      <c r="E16" s="9">
        <v>2</v>
      </c>
      <c r="F16" s="9">
        <v>2</v>
      </c>
      <c r="G16" s="9">
        <v>3</v>
      </c>
      <c r="H16" s="10">
        <f t="shared" si="0"/>
        <v>94.850000000000009</v>
      </c>
    </row>
    <row r="17" spans="8:8" x14ac:dyDescent="0.35">
      <c r="H17" s="5"/>
    </row>
    <row r="18" spans="8:8" x14ac:dyDescent="0.35">
      <c r="H18" s="5"/>
    </row>
    <row r="19" spans="8:8" x14ac:dyDescent="0.35">
      <c r="H19" s="5"/>
    </row>
    <row r="20" spans="8:8" x14ac:dyDescent="0.35">
      <c r="H20" s="5"/>
    </row>
    <row r="21" spans="8:8" x14ac:dyDescent="0.35">
      <c r="H21" s="5"/>
    </row>
    <row r="22" spans="8:8" x14ac:dyDescent="0.35">
      <c r="H22" s="5"/>
    </row>
    <row r="23" spans="8:8" x14ac:dyDescent="0.35">
      <c r="H23" s="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39869-9155-4BF7-BF91-D8D63A6A4627}">
  <sheetPr>
    <tabColor rgb="FF92D050"/>
  </sheetPr>
  <dimension ref="A1:E10"/>
  <sheetViews>
    <sheetView workbookViewId="0">
      <selection activeCell="F12" sqref="F12"/>
    </sheetView>
  </sheetViews>
  <sheetFormatPr defaultRowHeight="14.5" x14ac:dyDescent="0.35"/>
  <cols>
    <col min="1" max="1" width="20.26953125" customWidth="1"/>
    <col min="2" max="2" width="18.26953125" customWidth="1"/>
    <col min="3" max="3" width="20.26953125" customWidth="1"/>
    <col min="4" max="4" width="21.26953125" customWidth="1"/>
    <col min="5" max="5" width="17.26953125" customWidth="1"/>
    <col min="6" max="6" width="21.81640625" customWidth="1"/>
  </cols>
  <sheetData>
    <row r="1" spans="1:5" x14ac:dyDescent="0.35">
      <c r="A1" t="s">
        <v>15</v>
      </c>
      <c r="B1" t="s">
        <v>16</v>
      </c>
      <c r="C1" t="s">
        <v>17</v>
      </c>
      <c r="D1" t="s">
        <v>18</v>
      </c>
    </row>
    <row r="2" spans="1:5" x14ac:dyDescent="0.35">
      <c r="A2" s="2">
        <v>45901</v>
      </c>
      <c r="B2" s="3">
        <v>527.20000000000005</v>
      </c>
      <c r="C2" s="3">
        <v>490.2</v>
      </c>
      <c r="D2" s="3">
        <v>320.10000000000002</v>
      </c>
    </row>
    <row r="3" spans="1:5" x14ac:dyDescent="0.35">
      <c r="A3" s="2">
        <v>45902</v>
      </c>
      <c r="B3" s="3">
        <v>430.99</v>
      </c>
      <c r="C3" s="3">
        <v>462.99</v>
      </c>
      <c r="D3" s="3">
        <v>279.89</v>
      </c>
    </row>
    <row r="4" spans="1:5" x14ac:dyDescent="0.35">
      <c r="A4" s="2">
        <v>45903</v>
      </c>
      <c r="B4" s="4">
        <v>679</v>
      </c>
      <c r="C4" s="3">
        <v>350.67</v>
      </c>
      <c r="D4" s="4">
        <v>560</v>
      </c>
    </row>
    <row r="5" spans="1:5" x14ac:dyDescent="0.35">
      <c r="A5" s="2">
        <v>45904</v>
      </c>
      <c r="B5" s="3">
        <v>240.21</v>
      </c>
      <c r="C5" s="3">
        <v>300.5</v>
      </c>
      <c r="D5" s="3">
        <v>399.99</v>
      </c>
    </row>
    <row r="6" spans="1:5" x14ac:dyDescent="0.35">
      <c r="A6" s="2">
        <v>45905</v>
      </c>
      <c r="B6" s="3">
        <v>980.2</v>
      </c>
      <c r="C6" s="3">
        <v>507.79</v>
      </c>
      <c r="D6" s="3">
        <v>800.9</v>
      </c>
    </row>
    <row r="10" spans="1:5" x14ac:dyDescent="0.35">
      <c r="E10" t="s">
        <v>19</v>
      </c>
    </row>
  </sheetData>
  <pageMargins left="0.7" right="0.7" top="0.75" bottom="0.75" header="0.3" footer="0.3"/>
  <drawing r:id="rId1"/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C5670-8CD7-4EA7-9DD7-B4F1BE0B0795}">
  <dimension ref="A1:E56"/>
  <sheetViews>
    <sheetView workbookViewId="0">
      <selection activeCell="F30" sqref="F30"/>
    </sheetView>
  </sheetViews>
  <sheetFormatPr defaultRowHeight="14.5" x14ac:dyDescent="0.35"/>
  <cols>
    <col min="2" max="2" width="16" bestFit="1" customWidth="1"/>
    <col min="3" max="3" width="12.26953125" bestFit="1" customWidth="1"/>
    <col min="4" max="4" width="14.6328125" bestFit="1" customWidth="1"/>
    <col min="5" max="5" width="11.1796875" bestFit="1" customWidth="1"/>
  </cols>
  <sheetData>
    <row r="1" spans="1:5" ht="16.5" x14ac:dyDescent="0.45">
      <c r="A1" s="40" t="s">
        <v>391</v>
      </c>
      <c r="B1" t="s">
        <v>392</v>
      </c>
      <c r="C1" s="41" t="s">
        <v>32</v>
      </c>
      <c r="D1" s="42" t="s">
        <v>393</v>
      </c>
      <c r="E1" s="43" t="s">
        <v>394</v>
      </c>
    </row>
    <row r="2" spans="1:5" x14ac:dyDescent="0.35">
      <c r="A2">
        <v>10012</v>
      </c>
      <c r="B2" t="s">
        <v>395</v>
      </c>
      <c r="C2" s="6">
        <v>5</v>
      </c>
      <c r="D2" s="44">
        <v>3.7</v>
      </c>
      <c r="E2" s="14">
        <v>0</v>
      </c>
    </row>
    <row r="3" spans="1:5" x14ac:dyDescent="0.35">
      <c r="A3">
        <v>10015</v>
      </c>
      <c r="B3" t="s">
        <v>396</v>
      </c>
      <c r="C3" s="6">
        <v>3</v>
      </c>
      <c r="D3" s="44">
        <v>12.99</v>
      </c>
      <c r="E3" s="14">
        <v>0.2</v>
      </c>
    </row>
    <row r="4" spans="1:5" x14ac:dyDescent="0.35">
      <c r="A4">
        <v>20456</v>
      </c>
      <c r="B4" t="s">
        <v>396</v>
      </c>
      <c r="C4" s="6">
        <v>5</v>
      </c>
      <c r="D4" s="44">
        <v>3.98</v>
      </c>
      <c r="E4" s="14">
        <v>0</v>
      </c>
    </row>
    <row r="5" spans="1:5" x14ac:dyDescent="0.35">
      <c r="A5">
        <v>20331</v>
      </c>
      <c r="B5" t="s">
        <v>395</v>
      </c>
      <c r="C5" s="6">
        <v>8</v>
      </c>
      <c r="D5" s="44">
        <v>2.99</v>
      </c>
      <c r="E5" s="14">
        <v>0</v>
      </c>
    </row>
    <row r="6" spans="1:5" x14ac:dyDescent="0.35">
      <c r="A6">
        <v>10341</v>
      </c>
      <c r="B6" t="s">
        <v>397</v>
      </c>
      <c r="C6" s="6">
        <v>8</v>
      </c>
      <c r="D6" s="44">
        <v>12.99</v>
      </c>
      <c r="E6" s="14">
        <v>0.1</v>
      </c>
    </row>
    <row r="7" spans="1:5" x14ac:dyDescent="0.35">
      <c r="A7">
        <v>10002</v>
      </c>
      <c r="B7" t="s">
        <v>395</v>
      </c>
      <c r="C7" s="6">
        <v>9</v>
      </c>
      <c r="D7" s="44">
        <v>14.99</v>
      </c>
      <c r="E7" s="14">
        <v>0</v>
      </c>
    </row>
    <row r="8" spans="1:5" x14ac:dyDescent="0.35">
      <c r="A8">
        <v>30012</v>
      </c>
      <c r="B8" t="s">
        <v>396</v>
      </c>
      <c r="C8" s="6">
        <v>9</v>
      </c>
      <c r="D8" s="44">
        <v>28.78</v>
      </c>
      <c r="E8" s="14">
        <v>0</v>
      </c>
    </row>
    <row r="9" spans="1:5" x14ac:dyDescent="0.35">
      <c r="A9">
        <v>20034</v>
      </c>
      <c r="B9" t="s">
        <v>396</v>
      </c>
      <c r="C9" s="6">
        <v>5</v>
      </c>
      <c r="D9" s="44">
        <v>29.99</v>
      </c>
      <c r="E9" s="14">
        <v>0</v>
      </c>
    </row>
    <row r="10" spans="1:5" x14ac:dyDescent="0.35">
      <c r="A10">
        <v>10006</v>
      </c>
      <c r="B10" t="s">
        <v>397</v>
      </c>
      <c r="C10" s="6">
        <v>5</v>
      </c>
      <c r="D10" s="44">
        <v>23.99</v>
      </c>
      <c r="E10" s="14">
        <v>0.05</v>
      </c>
    </row>
    <row r="11" spans="1:5" x14ac:dyDescent="0.35">
      <c r="A11">
        <v>20021</v>
      </c>
      <c r="B11" t="s">
        <v>395</v>
      </c>
      <c r="C11" s="6">
        <v>5</v>
      </c>
      <c r="D11" s="44">
        <v>23.45</v>
      </c>
      <c r="E11" s="14">
        <v>0</v>
      </c>
    </row>
    <row r="12" spans="1:5" x14ac:dyDescent="0.35">
      <c r="A12">
        <v>30043</v>
      </c>
      <c r="B12" t="s">
        <v>396</v>
      </c>
      <c r="C12" s="6">
        <v>9</v>
      </c>
      <c r="D12" s="44">
        <v>10</v>
      </c>
      <c r="E12" s="14">
        <v>0</v>
      </c>
    </row>
    <row r="13" spans="1:5" x14ac:dyDescent="0.35">
      <c r="A13">
        <v>10101</v>
      </c>
      <c r="B13" t="s">
        <v>398</v>
      </c>
      <c r="C13" s="6">
        <v>8</v>
      </c>
      <c r="D13" s="44">
        <v>39.99</v>
      </c>
      <c r="E13" s="14">
        <v>0</v>
      </c>
    </row>
    <row r="14" spans="1:5" x14ac:dyDescent="0.35">
      <c r="A14">
        <v>30302</v>
      </c>
      <c r="B14" t="s">
        <v>398</v>
      </c>
      <c r="C14" s="6">
        <v>8</v>
      </c>
      <c r="D14" s="44">
        <v>50.99</v>
      </c>
      <c r="E14" s="14">
        <v>0</v>
      </c>
    </row>
    <row r="15" spans="1:5" x14ac:dyDescent="0.35">
      <c r="A15">
        <v>10415</v>
      </c>
      <c r="B15" t="s">
        <v>398</v>
      </c>
      <c r="C15" s="6">
        <v>0</v>
      </c>
      <c r="D15" s="44">
        <v>12.99</v>
      </c>
      <c r="E15" s="14">
        <v>0.15</v>
      </c>
    </row>
    <row r="16" spans="1:5" x14ac:dyDescent="0.35">
      <c r="A16">
        <v>40012</v>
      </c>
      <c r="B16" t="s">
        <v>395</v>
      </c>
      <c r="C16" s="6">
        <v>5</v>
      </c>
      <c r="D16" s="44">
        <v>34</v>
      </c>
      <c r="E16" s="14">
        <v>0</v>
      </c>
    </row>
    <row r="17" spans="1:5" x14ac:dyDescent="0.35">
      <c r="A17">
        <v>10008</v>
      </c>
      <c r="B17" t="s">
        <v>396</v>
      </c>
      <c r="C17" s="6">
        <v>3</v>
      </c>
      <c r="D17" s="44">
        <v>32.99</v>
      </c>
      <c r="E17" s="14">
        <v>0</v>
      </c>
    </row>
    <row r="18" spans="1:5" x14ac:dyDescent="0.35">
      <c r="A18">
        <v>10902</v>
      </c>
      <c r="B18" t="s">
        <v>396</v>
      </c>
      <c r="C18" s="6">
        <v>8</v>
      </c>
      <c r="D18" s="44">
        <v>20.99</v>
      </c>
      <c r="E18" s="14">
        <v>0</v>
      </c>
    </row>
    <row r="19" spans="1:5" x14ac:dyDescent="0.35">
      <c r="A19">
        <v>30580</v>
      </c>
      <c r="B19" t="s">
        <v>397</v>
      </c>
      <c r="C19" s="6">
        <v>5</v>
      </c>
      <c r="D19" s="44">
        <v>5.99</v>
      </c>
      <c r="E19" s="14">
        <v>0.25</v>
      </c>
    </row>
    <row r="20" spans="1:5" x14ac:dyDescent="0.35">
      <c r="A20">
        <v>21021</v>
      </c>
      <c r="B20" t="s">
        <v>395</v>
      </c>
      <c r="C20" s="6">
        <v>3</v>
      </c>
      <c r="D20" s="44">
        <v>3.99</v>
      </c>
      <c r="E20" s="14">
        <v>0</v>
      </c>
    </row>
    <row r="21" spans="1:5" x14ac:dyDescent="0.35">
      <c r="A21">
        <v>10024</v>
      </c>
      <c r="B21" t="s">
        <v>396</v>
      </c>
      <c r="C21" s="6">
        <v>12</v>
      </c>
      <c r="D21" s="44">
        <v>27.99</v>
      </c>
      <c r="E21" s="14">
        <v>0</v>
      </c>
    </row>
    <row r="22" spans="1:5" x14ac:dyDescent="0.35">
      <c r="A22">
        <v>10949</v>
      </c>
      <c r="B22" t="s">
        <v>398</v>
      </c>
      <c r="C22" s="6">
        <v>3</v>
      </c>
      <c r="D22" s="44">
        <v>89</v>
      </c>
      <c r="E22" s="14">
        <v>0</v>
      </c>
    </row>
    <row r="23" spans="1:5" x14ac:dyDescent="0.35">
      <c r="A23">
        <v>30433</v>
      </c>
      <c r="B23" t="s">
        <v>398</v>
      </c>
      <c r="C23" s="6">
        <v>2</v>
      </c>
      <c r="D23" s="44">
        <v>60.99</v>
      </c>
      <c r="E23" s="14">
        <v>0</v>
      </c>
    </row>
    <row r="24" spans="1:5" x14ac:dyDescent="0.35">
      <c r="A24">
        <v>20192</v>
      </c>
      <c r="B24" t="s">
        <v>395</v>
      </c>
      <c r="C24" s="6">
        <v>12</v>
      </c>
      <c r="D24" s="44">
        <v>2.99</v>
      </c>
      <c r="E24" s="14">
        <v>0.33</v>
      </c>
    </row>
    <row r="25" spans="1:5" x14ac:dyDescent="0.35">
      <c r="A25" s="6">
        <v>21872.221343873502</v>
      </c>
      <c r="B25" t="s">
        <v>396</v>
      </c>
      <c r="C25" s="6">
        <v>2</v>
      </c>
      <c r="D25" s="44">
        <v>34.99</v>
      </c>
      <c r="E25" s="14">
        <v>0</v>
      </c>
    </row>
    <row r="26" spans="1:5" x14ac:dyDescent="0.35">
      <c r="A26" s="6">
        <v>22150.660079051398</v>
      </c>
      <c r="B26" t="s">
        <v>396</v>
      </c>
      <c r="C26" s="6">
        <v>4</v>
      </c>
      <c r="D26" s="44">
        <v>36.79</v>
      </c>
      <c r="E26" s="14">
        <v>0</v>
      </c>
    </row>
    <row r="27" spans="1:5" x14ac:dyDescent="0.35">
      <c r="A27" s="6">
        <v>22429.098814229201</v>
      </c>
      <c r="B27" t="s">
        <v>397</v>
      </c>
      <c r="C27" s="6">
        <v>3</v>
      </c>
      <c r="D27" s="44">
        <v>45.99</v>
      </c>
      <c r="E27" s="14">
        <v>0</v>
      </c>
    </row>
    <row r="28" spans="1:5" x14ac:dyDescent="0.35">
      <c r="A28" s="6">
        <v>22707.537549407101</v>
      </c>
      <c r="B28" t="s">
        <v>395</v>
      </c>
      <c r="C28" s="6">
        <v>5</v>
      </c>
      <c r="D28" s="44">
        <v>23.99</v>
      </c>
      <c r="E28" s="14">
        <v>0</v>
      </c>
    </row>
    <row r="29" spans="1:5" x14ac:dyDescent="0.35">
      <c r="A29" s="6">
        <v>22985.976284584998</v>
      </c>
      <c r="B29" t="s">
        <v>396</v>
      </c>
      <c r="C29" s="6">
        <v>3</v>
      </c>
      <c r="D29" s="44">
        <v>12.99</v>
      </c>
      <c r="E29" s="14">
        <v>0.05</v>
      </c>
    </row>
    <row r="30" spans="1:5" x14ac:dyDescent="0.35">
      <c r="A30" s="6">
        <v>23264.415019762801</v>
      </c>
      <c r="B30" t="s">
        <v>398</v>
      </c>
      <c r="C30" s="6">
        <v>3</v>
      </c>
      <c r="D30" s="44">
        <v>49.99</v>
      </c>
      <c r="E30" s="14">
        <v>0</v>
      </c>
    </row>
    <row r="31" spans="1:5" x14ac:dyDescent="0.35">
      <c r="A31" s="6">
        <v>23542.853754940701</v>
      </c>
      <c r="B31" t="s">
        <v>398</v>
      </c>
      <c r="C31" s="6">
        <v>1</v>
      </c>
      <c r="D31" s="44">
        <v>58.99</v>
      </c>
      <c r="E31" s="14">
        <v>0</v>
      </c>
    </row>
    <row r="32" spans="1:5" x14ac:dyDescent="0.35">
      <c r="A32" s="6">
        <v>23821.292490118602</v>
      </c>
      <c r="B32" t="s">
        <v>395</v>
      </c>
      <c r="C32" s="6">
        <v>1</v>
      </c>
      <c r="D32" s="44">
        <v>2.59</v>
      </c>
      <c r="E32" s="14">
        <v>0</v>
      </c>
    </row>
    <row r="33" spans="1:5" x14ac:dyDescent="0.35">
      <c r="A33" s="6">
        <v>24099.7312252964</v>
      </c>
      <c r="B33" t="s">
        <v>396</v>
      </c>
      <c r="C33" s="6">
        <v>20</v>
      </c>
      <c r="D33" s="44">
        <v>3.29</v>
      </c>
      <c r="E33" s="14">
        <v>0</v>
      </c>
    </row>
    <row r="34" spans="1:5" x14ac:dyDescent="0.35">
      <c r="A34" s="6">
        <v>24378.169960474301</v>
      </c>
      <c r="B34" t="s">
        <v>396</v>
      </c>
      <c r="C34" s="6">
        <v>12</v>
      </c>
      <c r="D34" s="44">
        <v>4.99</v>
      </c>
      <c r="E34" s="14">
        <v>0</v>
      </c>
    </row>
    <row r="35" spans="1:5" x14ac:dyDescent="0.35">
      <c r="A35" s="6">
        <v>24656.608695652201</v>
      </c>
      <c r="B35" t="s">
        <v>397</v>
      </c>
      <c r="C35" s="6">
        <v>15</v>
      </c>
      <c r="D35" s="44">
        <v>2.99</v>
      </c>
      <c r="E35" s="14">
        <v>0</v>
      </c>
    </row>
    <row r="36" spans="1:5" x14ac:dyDescent="0.35">
      <c r="A36" s="6">
        <v>24935.04743083</v>
      </c>
      <c r="B36" t="s">
        <v>395</v>
      </c>
      <c r="C36" s="6">
        <v>2</v>
      </c>
      <c r="D36" s="44">
        <v>6.99</v>
      </c>
      <c r="E36" s="14">
        <v>0</v>
      </c>
    </row>
    <row r="37" spans="1:5" x14ac:dyDescent="0.35">
      <c r="A37" s="6">
        <v>25213.4861660079</v>
      </c>
      <c r="B37" t="s">
        <v>396</v>
      </c>
      <c r="C37" s="6">
        <v>4</v>
      </c>
      <c r="D37" s="44">
        <v>4.99</v>
      </c>
      <c r="E37" s="14">
        <v>0</v>
      </c>
    </row>
    <row r="38" spans="1:5" x14ac:dyDescent="0.35">
      <c r="A38">
        <v>40120</v>
      </c>
      <c r="B38" t="s">
        <v>395</v>
      </c>
      <c r="C38" s="6">
        <v>1</v>
      </c>
      <c r="D38" s="44">
        <v>5.99</v>
      </c>
      <c r="E38" s="14">
        <v>0.05</v>
      </c>
    </row>
    <row r="39" spans="1:5" x14ac:dyDescent="0.35">
      <c r="A39">
        <v>40121</v>
      </c>
      <c r="B39" t="s">
        <v>396</v>
      </c>
      <c r="C39" s="6">
        <v>0</v>
      </c>
      <c r="D39" s="44">
        <v>6.99</v>
      </c>
      <c r="E39" s="14">
        <v>0</v>
      </c>
    </row>
    <row r="40" spans="1:5" x14ac:dyDescent="0.35">
      <c r="A40">
        <v>40250</v>
      </c>
      <c r="B40" t="s">
        <v>398</v>
      </c>
      <c r="C40" s="6">
        <v>20</v>
      </c>
      <c r="D40" s="44">
        <v>3.59</v>
      </c>
      <c r="E40" s="14">
        <v>0</v>
      </c>
    </row>
    <row r="41" spans="1:5" x14ac:dyDescent="0.35">
      <c r="A41">
        <v>10240</v>
      </c>
      <c r="B41" t="s">
        <v>395</v>
      </c>
      <c r="C41" s="6">
        <v>9</v>
      </c>
      <c r="D41" s="44">
        <v>3.48</v>
      </c>
      <c r="E41" s="14">
        <v>0</v>
      </c>
    </row>
    <row r="42" spans="1:5" x14ac:dyDescent="0.35">
      <c r="A42">
        <v>11011</v>
      </c>
      <c r="B42" t="s">
        <v>396</v>
      </c>
      <c r="C42" s="6">
        <v>8</v>
      </c>
      <c r="D42" s="44">
        <v>6.39</v>
      </c>
      <c r="E42" s="14">
        <v>0</v>
      </c>
    </row>
    <row r="43" spans="1:5" x14ac:dyDescent="0.35">
      <c r="A43">
        <v>11012</v>
      </c>
      <c r="B43" t="s">
        <v>395</v>
      </c>
      <c r="C43" s="6">
        <v>8</v>
      </c>
      <c r="D43" s="44">
        <v>6.59</v>
      </c>
      <c r="E43" s="14">
        <v>0</v>
      </c>
    </row>
    <row r="44" spans="1:5" x14ac:dyDescent="0.35">
      <c r="A44">
        <v>12032</v>
      </c>
      <c r="B44" t="s">
        <v>396</v>
      </c>
      <c r="C44" s="6">
        <v>9</v>
      </c>
      <c r="D44" s="44">
        <v>6.48</v>
      </c>
      <c r="E44" s="14">
        <v>0</v>
      </c>
    </row>
    <row r="45" spans="1:5" x14ac:dyDescent="0.35">
      <c r="A45">
        <v>23012</v>
      </c>
      <c r="B45" t="s">
        <v>398</v>
      </c>
      <c r="C45" s="6">
        <v>4</v>
      </c>
      <c r="D45" s="44">
        <v>3.46</v>
      </c>
      <c r="E45" s="14">
        <v>0.1</v>
      </c>
    </row>
    <row r="46" spans="1:5" x14ac:dyDescent="0.35">
      <c r="A46">
        <v>32021</v>
      </c>
      <c r="B46" t="s">
        <v>395</v>
      </c>
      <c r="C46" s="6">
        <v>4</v>
      </c>
      <c r="D46" s="44">
        <v>12.95</v>
      </c>
      <c r="E46" s="14">
        <v>0</v>
      </c>
    </row>
    <row r="47" spans="1:5" x14ac:dyDescent="0.35">
      <c r="A47">
        <v>34001</v>
      </c>
      <c r="B47" t="s">
        <v>396</v>
      </c>
      <c r="C47" s="6">
        <v>2</v>
      </c>
      <c r="D47" s="44">
        <v>32.56</v>
      </c>
      <c r="E47" s="14">
        <v>0</v>
      </c>
    </row>
    <row r="48" spans="1:5" x14ac:dyDescent="0.35">
      <c r="A48">
        <v>14001</v>
      </c>
      <c r="B48" t="s">
        <v>395</v>
      </c>
      <c r="C48" s="6">
        <v>2</v>
      </c>
      <c r="D48" s="44">
        <v>4.2699999999999996</v>
      </c>
      <c r="E48" s="14">
        <v>0</v>
      </c>
    </row>
    <row r="49" spans="1:5" x14ac:dyDescent="0.35">
      <c r="A49">
        <v>40123</v>
      </c>
      <c r="B49" t="s">
        <v>396</v>
      </c>
      <c r="C49" s="6">
        <v>1</v>
      </c>
      <c r="D49" s="44">
        <v>34.979999999999997</v>
      </c>
      <c r="E49" s="14">
        <v>0.33</v>
      </c>
    </row>
    <row r="50" spans="1:5" x14ac:dyDescent="0.35">
      <c r="A50">
        <v>40012</v>
      </c>
      <c r="B50" t="s">
        <v>398</v>
      </c>
      <c r="C50" s="6">
        <v>0</v>
      </c>
      <c r="D50" s="44">
        <v>92.99</v>
      </c>
      <c r="E50" s="14">
        <v>0</v>
      </c>
    </row>
    <row r="51" spans="1:5" x14ac:dyDescent="0.35">
      <c r="A51">
        <v>42002</v>
      </c>
      <c r="B51" t="s">
        <v>395</v>
      </c>
      <c r="C51" s="6">
        <v>2</v>
      </c>
      <c r="D51" s="44">
        <v>2.4500000000000002</v>
      </c>
      <c r="E51" s="14">
        <v>0</v>
      </c>
    </row>
    <row r="52" spans="1:5" x14ac:dyDescent="0.35">
      <c r="A52">
        <v>21004</v>
      </c>
      <c r="B52" t="s">
        <v>396</v>
      </c>
      <c r="C52" s="6">
        <v>2</v>
      </c>
      <c r="D52" s="44">
        <v>24.59</v>
      </c>
      <c r="E52" s="14">
        <v>0</v>
      </c>
    </row>
    <row r="53" spans="1:5" x14ac:dyDescent="0.35">
      <c r="A53">
        <v>21044</v>
      </c>
      <c r="B53" t="s">
        <v>395</v>
      </c>
      <c r="C53" s="6">
        <v>4</v>
      </c>
      <c r="D53" s="44">
        <v>1.99</v>
      </c>
      <c r="E53" s="14">
        <v>0.1</v>
      </c>
    </row>
    <row r="54" spans="1:5" x14ac:dyDescent="0.35">
      <c r="A54">
        <v>21004</v>
      </c>
      <c r="B54" t="s">
        <v>396</v>
      </c>
      <c r="C54" s="6">
        <v>10</v>
      </c>
      <c r="D54" s="44">
        <v>5.98</v>
      </c>
      <c r="E54" s="14">
        <v>0</v>
      </c>
    </row>
    <row r="55" spans="1:5" x14ac:dyDescent="0.35">
      <c r="A55">
        <v>22002</v>
      </c>
      <c r="B55" t="s">
        <v>398</v>
      </c>
      <c r="C55" s="6">
        <v>6</v>
      </c>
      <c r="D55" s="44">
        <v>49.99</v>
      </c>
      <c r="E55" s="14">
        <v>0</v>
      </c>
    </row>
    <row r="56" spans="1:5" x14ac:dyDescent="0.35">
      <c r="C56" s="6"/>
      <c r="D56" s="44"/>
      <c r="E56" s="14"/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4FC1A-5A24-4D88-9F46-00612CC7D839}">
  <dimension ref="A1:E55"/>
  <sheetViews>
    <sheetView workbookViewId="0">
      <selection activeCell="J8" sqref="J8"/>
    </sheetView>
  </sheetViews>
  <sheetFormatPr defaultRowHeight="14.5" x14ac:dyDescent="0.35"/>
  <cols>
    <col min="2" max="2" width="16" bestFit="1" customWidth="1"/>
    <col min="3" max="3" width="12.26953125" bestFit="1" customWidth="1"/>
    <col min="4" max="4" width="14.6328125" bestFit="1" customWidth="1"/>
    <col min="5" max="5" width="11.1796875" bestFit="1" customWidth="1"/>
  </cols>
  <sheetData>
    <row r="1" spans="1:5" ht="16.5" x14ac:dyDescent="0.45">
      <c r="A1" s="40" t="s">
        <v>391</v>
      </c>
      <c r="B1" t="s">
        <v>392</v>
      </c>
      <c r="C1" s="40" t="s">
        <v>32</v>
      </c>
      <c r="D1" s="40" t="s">
        <v>393</v>
      </c>
      <c r="E1" s="43" t="s">
        <v>394</v>
      </c>
    </row>
    <row r="2" spans="1:5" x14ac:dyDescent="0.35">
      <c r="A2">
        <v>10012</v>
      </c>
      <c r="B2" t="s">
        <v>395</v>
      </c>
      <c r="C2" s="6">
        <v>8</v>
      </c>
      <c r="D2" s="44">
        <v>3.7</v>
      </c>
      <c r="E2" s="14">
        <v>0</v>
      </c>
    </row>
    <row r="3" spans="1:5" x14ac:dyDescent="0.35">
      <c r="A3">
        <v>10015</v>
      </c>
      <c r="B3" t="s">
        <v>396</v>
      </c>
      <c r="C3" s="6">
        <v>0</v>
      </c>
      <c r="D3" s="44">
        <v>12.99</v>
      </c>
      <c r="E3" s="14">
        <v>0</v>
      </c>
    </row>
    <row r="4" spans="1:5" x14ac:dyDescent="0.35">
      <c r="A4">
        <v>20456</v>
      </c>
      <c r="B4" t="s">
        <v>396</v>
      </c>
      <c r="C4" s="6">
        <v>5</v>
      </c>
      <c r="D4" s="44">
        <v>3.98</v>
      </c>
      <c r="E4" s="14">
        <v>0.05</v>
      </c>
    </row>
    <row r="5" spans="1:5" x14ac:dyDescent="0.35">
      <c r="A5">
        <v>20331</v>
      </c>
      <c r="B5" t="s">
        <v>395</v>
      </c>
      <c r="C5" s="6">
        <v>3</v>
      </c>
      <c r="D5" s="44">
        <v>2.99</v>
      </c>
      <c r="E5" s="14">
        <v>0.4</v>
      </c>
    </row>
    <row r="6" spans="1:5" x14ac:dyDescent="0.35">
      <c r="A6">
        <v>10341</v>
      </c>
      <c r="B6" t="s">
        <v>397</v>
      </c>
      <c r="C6" s="6">
        <v>8</v>
      </c>
      <c r="D6" s="44">
        <v>12.99</v>
      </c>
      <c r="E6" s="14">
        <v>0.33</v>
      </c>
    </row>
    <row r="7" spans="1:5" x14ac:dyDescent="0.35">
      <c r="A7">
        <v>10002</v>
      </c>
      <c r="B7" t="s">
        <v>395</v>
      </c>
      <c r="C7" s="6">
        <v>5</v>
      </c>
      <c r="D7" s="44">
        <v>14.99</v>
      </c>
      <c r="E7" s="14">
        <v>0</v>
      </c>
    </row>
    <row r="8" spans="1:5" x14ac:dyDescent="0.35">
      <c r="A8">
        <v>30012</v>
      </c>
      <c r="B8" t="s">
        <v>396</v>
      </c>
      <c r="C8" s="6">
        <v>3</v>
      </c>
      <c r="D8" s="44">
        <v>28.78</v>
      </c>
      <c r="E8" s="14">
        <v>0</v>
      </c>
    </row>
    <row r="9" spans="1:5" x14ac:dyDescent="0.35">
      <c r="A9">
        <v>20034</v>
      </c>
      <c r="B9" t="s">
        <v>396</v>
      </c>
      <c r="C9" s="6">
        <v>12</v>
      </c>
      <c r="D9" s="44">
        <v>29.99</v>
      </c>
      <c r="E9" s="14">
        <v>0</v>
      </c>
    </row>
    <row r="10" spans="1:5" x14ac:dyDescent="0.35">
      <c r="A10">
        <v>10006</v>
      </c>
      <c r="B10" t="s">
        <v>397</v>
      </c>
      <c r="C10" s="6">
        <v>3</v>
      </c>
      <c r="D10" s="44">
        <v>23.99</v>
      </c>
      <c r="E10" s="14">
        <v>0</v>
      </c>
    </row>
    <row r="11" spans="1:5" x14ac:dyDescent="0.35">
      <c r="A11">
        <v>20021</v>
      </c>
      <c r="B11" t="s">
        <v>395</v>
      </c>
      <c r="C11" s="6">
        <v>2</v>
      </c>
      <c r="D11" s="44">
        <v>23.45</v>
      </c>
      <c r="E11" s="14">
        <v>0.15</v>
      </c>
    </row>
    <row r="12" spans="1:5" x14ac:dyDescent="0.35">
      <c r="A12">
        <v>30043</v>
      </c>
      <c r="B12" t="s">
        <v>396</v>
      </c>
      <c r="C12" s="6">
        <v>12</v>
      </c>
      <c r="D12" s="44">
        <v>10</v>
      </c>
      <c r="E12" s="14">
        <v>0</v>
      </c>
    </row>
    <row r="13" spans="1:5" x14ac:dyDescent="0.35">
      <c r="A13">
        <v>10101</v>
      </c>
      <c r="B13" t="s">
        <v>398</v>
      </c>
      <c r="C13" s="6">
        <v>2</v>
      </c>
      <c r="D13" s="44">
        <v>39.99</v>
      </c>
      <c r="E13" s="14">
        <v>0</v>
      </c>
    </row>
    <row r="14" spans="1:5" x14ac:dyDescent="0.35">
      <c r="A14">
        <v>30302</v>
      </c>
      <c r="B14" t="s">
        <v>398</v>
      </c>
      <c r="C14" s="6">
        <v>4</v>
      </c>
      <c r="D14" s="44">
        <v>50.99</v>
      </c>
      <c r="E14" s="14">
        <v>0</v>
      </c>
    </row>
    <row r="15" spans="1:5" x14ac:dyDescent="0.35">
      <c r="A15">
        <v>10415</v>
      </c>
      <c r="B15" t="s">
        <v>398</v>
      </c>
      <c r="C15" s="6">
        <v>3</v>
      </c>
      <c r="D15" s="44">
        <v>12.99</v>
      </c>
      <c r="E15" s="14">
        <v>0.25</v>
      </c>
    </row>
    <row r="16" spans="1:5" x14ac:dyDescent="0.35">
      <c r="A16">
        <v>40012</v>
      </c>
      <c r="B16" t="s">
        <v>395</v>
      </c>
      <c r="C16" s="6">
        <v>5</v>
      </c>
      <c r="D16" s="44">
        <v>34</v>
      </c>
      <c r="E16" s="14">
        <v>0</v>
      </c>
    </row>
    <row r="17" spans="1:5" x14ac:dyDescent="0.35">
      <c r="A17">
        <v>10008</v>
      </c>
      <c r="B17" t="s">
        <v>396</v>
      </c>
      <c r="C17" s="6">
        <v>3</v>
      </c>
      <c r="D17" s="44">
        <v>32.99</v>
      </c>
      <c r="E17" s="14">
        <v>0</v>
      </c>
    </row>
    <row r="18" spans="1:5" x14ac:dyDescent="0.35">
      <c r="A18">
        <v>10902</v>
      </c>
      <c r="B18" t="s">
        <v>396</v>
      </c>
      <c r="C18" s="6">
        <v>3</v>
      </c>
      <c r="D18" s="44">
        <v>20.99</v>
      </c>
      <c r="E18" s="14">
        <v>0</v>
      </c>
    </row>
    <row r="19" spans="1:5" x14ac:dyDescent="0.35">
      <c r="A19">
        <v>30580</v>
      </c>
      <c r="B19" t="s">
        <v>397</v>
      </c>
      <c r="C19" s="6">
        <v>1</v>
      </c>
      <c r="D19" s="44">
        <v>5.99</v>
      </c>
      <c r="E19" s="14">
        <v>0</v>
      </c>
    </row>
    <row r="20" spans="1:5" x14ac:dyDescent="0.35">
      <c r="A20">
        <v>21021</v>
      </c>
      <c r="B20" t="s">
        <v>395</v>
      </c>
      <c r="C20">
        <v>18</v>
      </c>
      <c r="D20" s="44">
        <v>3.99</v>
      </c>
      <c r="E20" s="14">
        <v>0</v>
      </c>
    </row>
    <row r="21" spans="1:5" x14ac:dyDescent="0.35">
      <c r="A21">
        <v>10024</v>
      </c>
      <c r="B21" t="s">
        <v>396</v>
      </c>
      <c r="C21">
        <v>2</v>
      </c>
      <c r="D21" s="44">
        <v>27.99</v>
      </c>
      <c r="E21" s="14">
        <v>0</v>
      </c>
    </row>
    <row r="22" spans="1:5" x14ac:dyDescent="0.35">
      <c r="A22">
        <v>10949</v>
      </c>
      <c r="B22" t="s">
        <v>398</v>
      </c>
      <c r="C22">
        <v>0</v>
      </c>
      <c r="D22" s="44">
        <v>89</v>
      </c>
      <c r="E22" s="14">
        <v>0</v>
      </c>
    </row>
    <row r="23" spans="1:5" x14ac:dyDescent="0.35">
      <c r="A23">
        <v>30433</v>
      </c>
      <c r="B23" t="s">
        <v>398</v>
      </c>
      <c r="C23">
        <v>5</v>
      </c>
      <c r="D23" s="44">
        <v>60.99</v>
      </c>
      <c r="E23" s="14">
        <v>0.05</v>
      </c>
    </row>
    <row r="24" spans="1:5" x14ac:dyDescent="0.35">
      <c r="A24">
        <v>20192</v>
      </c>
      <c r="B24" t="s">
        <v>395</v>
      </c>
      <c r="C24">
        <v>29</v>
      </c>
      <c r="D24" s="44">
        <v>2.99</v>
      </c>
      <c r="E24" s="14">
        <v>0</v>
      </c>
    </row>
    <row r="25" spans="1:5" x14ac:dyDescent="0.35">
      <c r="A25" s="6">
        <v>21872.221343873502</v>
      </c>
      <c r="B25" t="s">
        <v>396</v>
      </c>
      <c r="C25">
        <v>2</v>
      </c>
      <c r="D25" s="44">
        <v>34.99</v>
      </c>
      <c r="E25" s="14">
        <v>0</v>
      </c>
    </row>
    <row r="26" spans="1:5" x14ac:dyDescent="0.35">
      <c r="A26" s="6">
        <v>22150.660079051398</v>
      </c>
      <c r="B26" t="s">
        <v>396</v>
      </c>
      <c r="C26">
        <v>1</v>
      </c>
      <c r="D26" s="44">
        <v>36.79</v>
      </c>
      <c r="E26" s="14">
        <v>0</v>
      </c>
    </row>
    <row r="27" spans="1:5" x14ac:dyDescent="0.35">
      <c r="A27" s="6">
        <v>22429.098814229201</v>
      </c>
      <c r="B27" t="s">
        <v>397</v>
      </c>
      <c r="C27">
        <v>4</v>
      </c>
      <c r="D27" s="44">
        <v>45.99</v>
      </c>
      <c r="E27" s="14">
        <v>0</v>
      </c>
    </row>
    <row r="28" spans="1:5" x14ac:dyDescent="0.35">
      <c r="A28" s="6">
        <v>22707.537549407101</v>
      </c>
      <c r="B28" t="s">
        <v>395</v>
      </c>
      <c r="C28">
        <v>4</v>
      </c>
      <c r="D28" s="44">
        <v>23.99</v>
      </c>
      <c r="E28" s="14">
        <v>0</v>
      </c>
    </row>
    <row r="29" spans="1:5" x14ac:dyDescent="0.35">
      <c r="A29" s="6">
        <v>22985.976284584998</v>
      </c>
      <c r="B29" t="s">
        <v>396</v>
      </c>
      <c r="C29">
        <v>2</v>
      </c>
      <c r="D29" s="44">
        <v>12.99</v>
      </c>
      <c r="E29" s="14">
        <v>0</v>
      </c>
    </row>
    <row r="30" spans="1:5" x14ac:dyDescent="0.35">
      <c r="A30" s="6">
        <v>23264.415019762801</v>
      </c>
      <c r="B30" t="s">
        <v>398</v>
      </c>
      <c r="C30">
        <v>4</v>
      </c>
      <c r="D30" s="44">
        <v>49.99</v>
      </c>
      <c r="E30" s="14">
        <v>0</v>
      </c>
    </row>
    <row r="31" spans="1:5" x14ac:dyDescent="0.35">
      <c r="A31" s="6">
        <v>23542.853754940701</v>
      </c>
      <c r="B31" t="s">
        <v>398</v>
      </c>
      <c r="C31">
        <v>0</v>
      </c>
      <c r="D31" s="44">
        <v>58.99</v>
      </c>
      <c r="E31" s="14">
        <v>0</v>
      </c>
    </row>
    <row r="32" spans="1:5" x14ac:dyDescent="0.35">
      <c r="A32" s="6">
        <v>23821.292490118602</v>
      </c>
      <c r="B32" t="s">
        <v>395</v>
      </c>
      <c r="C32" s="6">
        <v>8</v>
      </c>
      <c r="D32" s="44">
        <v>2.59</v>
      </c>
      <c r="E32" s="14">
        <v>0</v>
      </c>
    </row>
    <row r="33" spans="1:5" x14ac:dyDescent="0.35">
      <c r="A33" s="6">
        <v>24099.7312252964</v>
      </c>
      <c r="B33" t="s">
        <v>396</v>
      </c>
      <c r="C33" s="6">
        <v>9</v>
      </c>
      <c r="D33" s="44">
        <v>3.29</v>
      </c>
      <c r="E33" s="14">
        <v>0.15</v>
      </c>
    </row>
    <row r="34" spans="1:5" x14ac:dyDescent="0.35">
      <c r="A34" s="6">
        <v>24378.169960474301</v>
      </c>
      <c r="B34" t="s">
        <v>396</v>
      </c>
      <c r="C34" s="6">
        <v>4</v>
      </c>
      <c r="D34" s="44">
        <v>4.99</v>
      </c>
      <c r="E34" s="14">
        <v>0</v>
      </c>
    </row>
    <row r="35" spans="1:5" x14ac:dyDescent="0.35">
      <c r="A35" s="6">
        <v>24656.608695652201</v>
      </c>
      <c r="B35" t="s">
        <v>397</v>
      </c>
      <c r="C35" s="6">
        <v>4</v>
      </c>
      <c r="D35" s="44">
        <v>2.99</v>
      </c>
      <c r="E35" s="14">
        <v>0</v>
      </c>
    </row>
    <row r="36" spans="1:5" x14ac:dyDescent="0.35">
      <c r="A36" s="6">
        <v>24935.04743083</v>
      </c>
      <c r="B36" t="s">
        <v>395</v>
      </c>
      <c r="C36" s="6">
        <v>2</v>
      </c>
      <c r="D36" s="44">
        <v>6.99</v>
      </c>
      <c r="E36" s="14">
        <v>0</v>
      </c>
    </row>
    <row r="37" spans="1:5" x14ac:dyDescent="0.35">
      <c r="A37" s="6">
        <v>25213.4861660079</v>
      </c>
      <c r="B37" t="s">
        <v>396</v>
      </c>
      <c r="C37" s="6">
        <v>24</v>
      </c>
      <c r="D37" s="44">
        <v>4.99</v>
      </c>
      <c r="E37" s="14">
        <v>0.25</v>
      </c>
    </row>
    <row r="38" spans="1:5" x14ac:dyDescent="0.35">
      <c r="A38">
        <v>40120</v>
      </c>
      <c r="B38" t="s">
        <v>395</v>
      </c>
      <c r="C38" s="6">
        <v>1</v>
      </c>
      <c r="D38" s="44">
        <v>5.99</v>
      </c>
      <c r="E38" s="14">
        <v>0</v>
      </c>
    </row>
    <row r="39" spans="1:5" x14ac:dyDescent="0.35">
      <c r="A39">
        <v>40121</v>
      </c>
      <c r="B39" t="s">
        <v>396</v>
      </c>
      <c r="C39" s="6">
        <v>0</v>
      </c>
      <c r="D39" s="44">
        <v>6.99</v>
      </c>
      <c r="E39" s="14">
        <v>0</v>
      </c>
    </row>
    <row r="40" spans="1:5" x14ac:dyDescent="0.35">
      <c r="A40">
        <v>40250</v>
      </c>
      <c r="B40" t="s">
        <v>398</v>
      </c>
      <c r="C40">
        <v>9</v>
      </c>
      <c r="D40" s="44">
        <v>3.59</v>
      </c>
      <c r="E40" s="14">
        <v>0</v>
      </c>
    </row>
    <row r="41" spans="1:5" x14ac:dyDescent="0.35">
      <c r="A41">
        <v>10240</v>
      </c>
      <c r="B41" t="s">
        <v>395</v>
      </c>
      <c r="C41">
        <v>20</v>
      </c>
      <c r="D41" s="44">
        <v>3.48</v>
      </c>
      <c r="E41" s="14">
        <v>0.15</v>
      </c>
    </row>
    <row r="42" spans="1:5" x14ac:dyDescent="0.35">
      <c r="A42">
        <v>11011</v>
      </c>
      <c r="B42" t="s">
        <v>396</v>
      </c>
      <c r="C42">
        <v>40</v>
      </c>
      <c r="D42" s="44">
        <v>6.39</v>
      </c>
      <c r="E42" s="14">
        <v>0.33</v>
      </c>
    </row>
    <row r="43" spans="1:5" x14ac:dyDescent="0.35">
      <c r="A43">
        <v>11012</v>
      </c>
      <c r="B43" t="s">
        <v>395</v>
      </c>
      <c r="C43">
        <v>5</v>
      </c>
      <c r="D43" s="44">
        <v>6.59</v>
      </c>
      <c r="E43" s="14">
        <v>0</v>
      </c>
    </row>
    <row r="44" spans="1:5" x14ac:dyDescent="0.35">
      <c r="A44">
        <v>12032</v>
      </c>
      <c r="B44" t="s">
        <v>396</v>
      </c>
      <c r="C44" s="6">
        <v>8</v>
      </c>
      <c r="D44" s="44">
        <v>6.48</v>
      </c>
      <c r="E44" s="14">
        <v>0</v>
      </c>
    </row>
    <row r="45" spans="1:5" x14ac:dyDescent="0.35">
      <c r="A45">
        <v>23012</v>
      </c>
      <c r="B45" t="s">
        <v>398</v>
      </c>
      <c r="C45" s="6">
        <v>9</v>
      </c>
      <c r="D45" s="44">
        <v>3.46</v>
      </c>
      <c r="E45" s="14">
        <v>0</v>
      </c>
    </row>
    <row r="46" spans="1:5" x14ac:dyDescent="0.35">
      <c r="A46">
        <v>32021</v>
      </c>
      <c r="B46" t="s">
        <v>395</v>
      </c>
      <c r="C46" s="6">
        <v>4</v>
      </c>
      <c r="D46" s="44">
        <v>12.95</v>
      </c>
      <c r="E46" s="14">
        <v>0.4</v>
      </c>
    </row>
    <row r="47" spans="1:5" x14ac:dyDescent="0.35">
      <c r="A47">
        <v>34001</v>
      </c>
      <c r="B47" t="s">
        <v>396</v>
      </c>
      <c r="C47" s="6">
        <v>4</v>
      </c>
      <c r="D47" s="44">
        <v>32.56</v>
      </c>
      <c r="E47" s="14">
        <v>0</v>
      </c>
    </row>
    <row r="48" spans="1:5" x14ac:dyDescent="0.35">
      <c r="A48">
        <v>14001</v>
      </c>
      <c r="B48" t="s">
        <v>395</v>
      </c>
      <c r="C48" s="6">
        <v>2</v>
      </c>
      <c r="D48" s="44">
        <v>4.2699999999999996</v>
      </c>
      <c r="E48" s="14">
        <v>0.15</v>
      </c>
    </row>
    <row r="49" spans="1:5" x14ac:dyDescent="0.35">
      <c r="A49">
        <v>40123</v>
      </c>
      <c r="B49" t="s">
        <v>396</v>
      </c>
      <c r="C49" s="6">
        <v>2</v>
      </c>
      <c r="D49" s="44">
        <v>34.979999999999997</v>
      </c>
      <c r="E49" s="14">
        <v>0.33</v>
      </c>
    </row>
    <row r="50" spans="1:5" x14ac:dyDescent="0.35">
      <c r="A50">
        <v>40012</v>
      </c>
      <c r="B50" t="s">
        <v>398</v>
      </c>
      <c r="C50" s="6">
        <v>1</v>
      </c>
      <c r="D50" s="44">
        <v>92.99</v>
      </c>
      <c r="E50" s="14">
        <v>0</v>
      </c>
    </row>
    <row r="51" spans="1:5" x14ac:dyDescent="0.35">
      <c r="A51">
        <v>42002</v>
      </c>
      <c r="B51" t="s">
        <v>395</v>
      </c>
      <c r="C51" s="6">
        <v>0</v>
      </c>
      <c r="D51" s="44">
        <v>2.4500000000000002</v>
      </c>
      <c r="E51" s="14">
        <v>0</v>
      </c>
    </row>
    <row r="52" spans="1:5" x14ac:dyDescent="0.35">
      <c r="A52">
        <v>21004</v>
      </c>
      <c r="B52" t="s">
        <v>396</v>
      </c>
      <c r="C52">
        <v>0</v>
      </c>
      <c r="D52" s="44">
        <v>24.59</v>
      </c>
      <c r="E52" s="14">
        <v>0</v>
      </c>
    </row>
    <row r="53" spans="1:5" x14ac:dyDescent="0.35">
      <c r="A53">
        <v>21044</v>
      </c>
      <c r="B53" t="s">
        <v>395</v>
      </c>
      <c r="C53">
        <v>2</v>
      </c>
      <c r="D53" s="44">
        <v>1.99</v>
      </c>
      <c r="E53" s="14">
        <v>0</v>
      </c>
    </row>
    <row r="54" spans="1:5" x14ac:dyDescent="0.35">
      <c r="A54">
        <v>21004</v>
      </c>
      <c r="B54" t="s">
        <v>396</v>
      </c>
      <c r="C54">
        <v>4</v>
      </c>
      <c r="D54" s="44">
        <v>5.98</v>
      </c>
      <c r="E54" s="14">
        <v>0</v>
      </c>
    </row>
    <row r="55" spans="1:5" x14ac:dyDescent="0.35">
      <c r="A55">
        <v>22002</v>
      </c>
      <c r="B55" t="s">
        <v>398</v>
      </c>
      <c r="C55">
        <v>0</v>
      </c>
      <c r="D55" s="44">
        <v>49.99</v>
      </c>
      <c r="E55" s="14">
        <v>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752B9-E1F5-4F4F-8AEB-DC5FFBB22BC4}">
  <dimension ref="A1:E57"/>
  <sheetViews>
    <sheetView workbookViewId="0">
      <selection activeCell="J32" sqref="J32"/>
    </sheetView>
  </sheetViews>
  <sheetFormatPr defaultRowHeight="14.5" x14ac:dyDescent="0.35"/>
  <cols>
    <col min="2" max="2" width="16" bestFit="1" customWidth="1"/>
    <col min="3" max="3" width="12.26953125" bestFit="1" customWidth="1"/>
    <col min="4" max="4" width="14.6328125" bestFit="1" customWidth="1"/>
    <col min="5" max="5" width="11.1796875" bestFit="1" customWidth="1"/>
  </cols>
  <sheetData>
    <row r="1" spans="1:5" ht="16.5" x14ac:dyDescent="0.45">
      <c r="A1" s="40" t="s">
        <v>391</v>
      </c>
      <c r="B1" t="s">
        <v>392</v>
      </c>
      <c r="C1" s="40" t="s">
        <v>32</v>
      </c>
      <c r="D1" s="40" t="s">
        <v>393</v>
      </c>
      <c r="E1" s="43" t="s">
        <v>394</v>
      </c>
    </row>
    <row r="2" spans="1:5" x14ac:dyDescent="0.35">
      <c r="A2">
        <v>10012</v>
      </c>
      <c r="B2" t="s">
        <v>395</v>
      </c>
      <c r="C2">
        <v>12</v>
      </c>
      <c r="D2" s="44">
        <v>3.7</v>
      </c>
      <c r="E2" s="14">
        <v>0</v>
      </c>
    </row>
    <row r="3" spans="1:5" x14ac:dyDescent="0.35">
      <c r="A3">
        <v>10015</v>
      </c>
      <c r="B3" t="s">
        <v>396</v>
      </c>
      <c r="C3">
        <v>4</v>
      </c>
      <c r="D3" s="44">
        <v>12.99</v>
      </c>
      <c r="E3" s="14">
        <v>0.15</v>
      </c>
    </row>
    <row r="4" spans="1:5" x14ac:dyDescent="0.35">
      <c r="A4">
        <v>20456</v>
      </c>
      <c r="B4" t="s">
        <v>396</v>
      </c>
      <c r="C4">
        <v>20</v>
      </c>
      <c r="D4" s="44">
        <v>3.98</v>
      </c>
      <c r="E4" s="14">
        <v>0</v>
      </c>
    </row>
    <row r="5" spans="1:5" x14ac:dyDescent="0.35">
      <c r="A5">
        <v>20331</v>
      </c>
      <c r="B5" t="s">
        <v>395</v>
      </c>
      <c r="C5">
        <v>25</v>
      </c>
      <c r="D5" s="44">
        <v>2.99</v>
      </c>
      <c r="E5" s="14">
        <v>0</v>
      </c>
    </row>
    <row r="6" spans="1:5" x14ac:dyDescent="0.35">
      <c r="A6">
        <v>10341</v>
      </c>
      <c r="B6" t="s">
        <v>397</v>
      </c>
      <c r="C6">
        <v>2</v>
      </c>
      <c r="D6" s="44">
        <v>12.99</v>
      </c>
      <c r="E6" s="14">
        <v>0</v>
      </c>
    </row>
    <row r="7" spans="1:5" x14ac:dyDescent="0.35">
      <c r="A7">
        <v>10002</v>
      </c>
      <c r="B7" t="s">
        <v>395</v>
      </c>
      <c r="C7">
        <v>2</v>
      </c>
      <c r="D7" s="44">
        <v>14.99</v>
      </c>
      <c r="E7" s="14">
        <v>0.25</v>
      </c>
    </row>
    <row r="8" spans="1:5" x14ac:dyDescent="0.35">
      <c r="A8">
        <v>30012</v>
      </c>
      <c r="B8" t="s">
        <v>396</v>
      </c>
      <c r="C8">
        <v>4</v>
      </c>
      <c r="D8" s="44">
        <v>28.78</v>
      </c>
      <c r="E8" s="14">
        <v>0</v>
      </c>
    </row>
    <row r="9" spans="1:5" x14ac:dyDescent="0.35">
      <c r="A9">
        <v>20034</v>
      </c>
      <c r="B9" t="s">
        <v>396</v>
      </c>
      <c r="C9">
        <v>0</v>
      </c>
      <c r="D9" s="44">
        <v>29.99</v>
      </c>
      <c r="E9" s="14">
        <v>0</v>
      </c>
    </row>
    <row r="10" spans="1:5" x14ac:dyDescent="0.35">
      <c r="A10">
        <v>10006</v>
      </c>
      <c r="B10" t="s">
        <v>397</v>
      </c>
      <c r="C10" s="6">
        <v>8</v>
      </c>
      <c r="D10" s="44">
        <v>23.99</v>
      </c>
      <c r="E10" s="14">
        <v>0</v>
      </c>
    </row>
    <row r="11" spans="1:5" x14ac:dyDescent="0.35">
      <c r="A11">
        <v>20021</v>
      </c>
      <c r="B11" t="s">
        <v>395</v>
      </c>
      <c r="C11" s="6">
        <v>9</v>
      </c>
      <c r="D11" s="44">
        <v>23.45</v>
      </c>
      <c r="E11" s="14">
        <v>0</v>
      </c>
    </row>
    <row r="12" spans="1:5" x14ac:dyDescent="0.35">
      <c r="A12">
        <v>30043</v>
      </c>
      <c r="B12" t="s">
        <v>396</v>
      </c>
      <c r="C12" s="6">
        <v>4</v>
      </c>
      <c r="D12" s="44">
        <v>10</v>
      </c>
      <c r="E12" s="14">
        <v>0</v>
      </c>
    </row>
    <row r="13" spans="1:5" x14ac:dyDescent="0.35">
      <c r="A13">
        <v>10101</v>
      </c>
      <c r="B13" t="s">
        <v>398</v>
      </c>
      <c r="C13" s="6">
        <v>4</v>
      </c>
      <c r="D13" s="44">
        <v>39.99</v>
      </c>
      <c r="E13" s="14">
        <v>0.2</v>
      </c>
    </row>
    <row r="14" spans="1:5" x14ac:dyDescent="0.35">
      <c r="A14">
        <v>30302</v>
      </c>
      <c r="B14" t="s">
        <v>398</v>
      </c>
      <c r="C14" s="6">
        <v>2</v>
      </c>
      <c r="D14" s="44">
        <v>50.99</v>
      </c>
      <c r="E14" s="14">
        <v>0</v>
      </c>
    </row>
    <row r="15" spans="1:5" x14ac:dyDescent="0.35">
      <c r="A15">
        <v>10415</v>
      </c>
      <c r="B15" t="s">
        <v>398</v>
      </c>
      <c r="C15" s="6">
        <v>2</v>
      </c>
      <c r="D15" s="44">
        <v>12.99</v>
      </c>
      <c r="E15" s="14">
        <v>0</v>
      </c>
    </row>
    <row r="16" spans="1:5" x14ac:dyDescent="0.35">
      <c r="A16">
        <v>40012</v>
      </c>
      <c r="B16" t="s">
        <v>395</v>
      </c>
      <c r="C16" s="6">
        <v>1</v>
      </c>
      <c r="D16" s="44">
        <v>34</v>
      </c>
      <c r="E16" s="14">
        <v>0.2</v>
      </c>
    </row>
    <row r="17" spans="1:5" x14ac:dyDescent="0.35">
      <c r="A17">
        <v>10008</v>
      </c>
      <c r="B17" t="s">
        <v>396</v>
      </c>
      <c r="C17" s="6">
        <v>0</v>
      </c>
      <c r="D17" s="44">
        <v>32.99</v>
      </c>
      <c r="E17" s="14">
        <v>0</v>
      </c>
    </row>
    <row r="18" spans="1:5" x14ac:dyDescent="0.35">
      <c r="A18">
        <v>10902</v>
      </c>
      <c r="B18" t="s">
        <v>396</v>
      </c>
      <c r="C18">
        <v>0</v>
      </c>
      <c r="D18" s="44">
        <v>20.99</v>
      </c>
      <c r="E18" s="14">
        <v>0</v>
      </c>
    </row>
    <row r="19" spans="1:5" x14ac:dyDescent="0.35">
      <c r="A19">
        <v>30580</v>
      </c>
      <c r="B19" t="s">
        <v>397</v>
      </c>
      <c r="C19">
        <v>12</v>
      </c>
      <c r="D19" s="44">
        <v>5.99</v>
      </c>
      <c r="E19" s="14">
        <v>0</v>
      </c>
    </row>
    <row r="20" spans="1:5" x14ac:dyDescent="0.35">
      <c r="A20">
        <v>21021</v>
      </c>
      <c r="B20" t="s">
        <v>395</v>
      </c>
      <c r="C20">
        <v>30</v>
      </c>
      <c r="D20" s="44">
        <v>3.99</v>
      </c>
      <c r="E20" s="14">
        <v>0</v>
      </c>
    </row>
    <row r="21" spans="1:5" x14ac:dyDescent="0.35">
      <c r="A21">
        <v>10024</v>
      </c>
      <c r="B21" t="s">
        <v>396</v>
      </c>
      <c r="C21">
        <v>2</v>
      </c>
      <c r="D21" s="44">
        <v>27.99</v>
      </c>
      <c r="E21" s="14">
        <v>0.2</v>
      </c>
    </row>
    <row r="22" spans="1:5" x14ac:dyDescent="0.35">
      <c r="A22">
        <v>10949</v>
      </c>
      <c r="B22" t="s">
        <v>398</v>
      </c>
      <c r="C22" s="6">
        <v>8</v>
      </c>
      <c r="D22" s="44">
        <v>89</v>
      </c>
      <c r="E22" s="14">
        <v>0.5</v>
      </c>
    </row>
    <row r="23" spans="1:5" x14ac:dyDescent="0.35">
      <c r="A23">
        <v>30433</v>
      </c>
      <c r="B23" t="s">
        <v>398</v>
      </c>
      <c r="C23" s="6">
        <v>9</v>
      </c>
      <c r="D23" s="44">
        <v>60.99</v>
      </c>
      <c r="E23" s="14">
        <v>0.5</v>
      </c>
    </row>
    <row r="24" spans="1:5" x14ac:dyDescent="0.35">
      <c r="A24">
        <v>20192</v>
      </c>
      <c r="B24" t="s">
        <v>395</v>
      </c>
      <c r="C24" s="6">
        <v>4</v>
      </c>
      <c r="D24" s="44">
        <v>2.99</v>
      </c>
      <c r="E24" s="14">
        <v>0.2</v>
      </c>
    </row>
    <row r="25" spans="1:5" x14ac:dyDescent="0.35">
      <c r="A25" s="6">
        <v>21872.221343873502</v>
      </c>
      <c r="B25" t="s">
        <v>396</v>
      </c>
      <c r="C25" s="6">
        <v>4</v>
      </c>
      <c r="D25" s="44">
        <v>34.99</v>
      </c>
      <c r="E25" s="14">
        <v>0.25</v>
      </c>
    </row>
    <row r="26" spans="1:5" x14ac:dyDescent="0.35">
      <c r="A26" s="6">
        <v>22150.660079051398</v>
      </c>
      <c r="B26" t="s">
        <v>396</v>
      </c>
      <c r="C26" s="6">
        <v>2</v>
      </c>
      <c r="D26" s="44">
        <v>36.79</v>
      </c>
      <c r="E26" s="14">
        <v>0.2</v>
      </c>
    </row>
    <row r="27" spans="1:5" x14ac:dyDescent="0.35">
      <c r="A27" s="6">
        <v>22429.098814229201</v>
      </c>
      <c r="B27" t="s">
        <v>397</v>
      </c>
      <c r="C27" s="6">
        <v>2</v>
      </c>
      <c r="D27" s="44">
        <v>45.99</v>
      </c>
      <c r="E27" s="14">
        <v>0.25</v>
      </c>
    </row>
    <row r="28" spans="1:5" x14ac:dyDescent="0.35">
      <c r="A28" s="6">
        <v>22707.537549407101</v>
      </c>
      <c r="B28" t="s">
        <v>395</v>
      </c>
      <c r="C28" s="6">
        <v>1</v>
      </c>
      <c r="D28" s="44">
        <v>23.99</v>
      </c>
      <c r="E28" s="14">
        <v>0.2</v>
      </c>
    </row>
    <row r="29" spans="1:5" x14ac:dyDescent="0.35">
      <c r="A29" s="6">
        <v>22985.976284584998</v>
      </c>
      <c r="B29" t="s">
        <v>396</v>
      </c>
      <c r="C29" s="6">
        <v>0</v>
      </c>
      <c r="D29" s="44">
        <v>12.99</v>
      </c>
      <c r="E29" s="14">
        <v>0</v>
      </c>
    </row>
    <row r="30" spans="1:5" x14ac:dyDescent="0.35">
      <c r="A30" s="6">
        <v>23264.415019762801</v>
      </c>
      <c r="B30" t="s">
        <v>398</v>
      </c>
      <c r="C30">
        <v>0</v>
      </c>
      <c r="D30" s="44">
        <v>49.99</v>
      </c>
      <c r="E30" s="14">
        <v>0</v>
      </c>
    </row>
    <row r="31" spans="1:5" x14ac:dyDescent="0.35">
      <c r="A31" s="6">
        <v>23542.853754940701</v>
      </c>
      <c r="B31" t="s">
        <v>398</v>
      </c>
      <c r="C31">
        <v>5</v>
      </c>
      <c r="D31" s="44">
        <v>58.99</v>
      </c>
      <c r="E31" s="14">
        <v>0.15</v>
      </c>
    </row>
    <row r="32" spans="1:5" x14ac:dyDescent="0.35">
      <c r="A32" s="6">
        <v>23821.292490118602</v>
      </c>
      <c r="B32" t="s">
        <v>395</v>
      </c>
      <c r="C32">
        <v>10</v>
      </c>
      <c r="D32" s="44">
        <v>2.59</v>
      </c>
      <c r="E32" s="14">
        <v>0</v>
      </c>
    </row>
    <row r="33" spans="1:5" x14ac:dyDescent="0.35">
      <c r="A33" s="6">
        <v>24099.7312252964</v>
      </c>
      <c r="B33" t="s">
        <v>396</v>
      </c>
      <c r="C33">
        <v>12</v>
      </c>
      <c r="D33" s="44">
        <v>3.29</v>
      </c>
      <c r="E33" s="14">
        <v>0</v>
      </c>
    </row>
    <row r="34" spans="1:5" x14ac:dyDescent="0.35">
      <c r="A34" s="6">
        <v>24378.169960474301</v>
      </c>
      <c r="B34" t="s">
        <v>396</v>
      </c>
      <c r="C34">
        <v>8</v>
      </c>
      <c r="D34" s="44">
        <v>4.99</v>
      </c>
      <c r="E34" s="14">
        <v>0</v>
      </c>
    </row>
    <row r="35" spans="1:5" x14ac:dyDescent="0.35">
      <c r="A35" s="6">
        <v>24656.608695652201</v>
      </c>
      <c r="B35" t="s">
        <v>397</v>
      </c>
      <c r="C35">
        <v>25</v>
      </c>
      <c r="D35" s="44">
        <v>2.99</v>
      </c>
      <c r="E35" s="14">
        <v>0.25</v>
      </c>
    </row>
    <row r="36" spans="1:5" x14ac:dyDescent="0.35">
      <c r="A36" s="6">
        <v>24935.04743083</v>
      </c>
      <c r="B36" t="s">
        <v>395</v>
      </c>
      <c r="C36">
        <v>2</v>
      </c>
      <c r="D36" s="44">
        <v>6.99</v>
      </c>
      <c r="E36" s="14">
        <v>0</v>
      </c>
    </row>
    <row r="37" spans="1:5" x14ac:dyDescent="0.35">
      <c r="A37" s="6">
        <v>25213.4861660079</v>
      </c>
      <c r="B37" t="s">
        <v>396</v>
      </c>
      <c r="C37">
        <v>1</v>
      </c>
      <c r="D37" s="44">
        <v>4.99</v>
      </c>
      <c r="E37" s="14">
        <v>0</v>
      </c>
    </row>
    <row r="38" spans="1:5" x14ac:dyDescent="0.35">
      <c r="A38">
        <v>40120</v>
      </c>
      <c r="B38" t="s">
        <v>395</v>
      </c>
      <c r="C38">
        <v>2</v>
      </c>
      <c r="D38" s="44">
        <v>5.99</v>
      </c>
      <c r="E38" s="14">
        <v>0</v>
      </c>
    </row>
    <row r="39" spans="1:5" x14ac:dyDescent="0.35">
      <c r="A39">
        <v>40121</v>
      </c>
      <c r="B39" t="s">
        <v>396</v>
      </c>
      <c r="C39">
        <v>10</v>
      </c>
      <c r="D39" s="44">
        <v>6.99</v>
      </c>
      <c r="E39" s="14">
        <v>0</v>
      </c>
    </row>
    <row r="40" spans="1:5" x14ac:dyDescent="0.35">
      <c r="A40">
        <v>40250</v>
      </c>
      <c r="B40" t="s">
        <v>398</v>
      </c>
      <c r="C40">
        <v>1</v>
      </c>
      <c r="D40" s="44">
        <v>3.59</v>
      </c>
      <c r="E40" s="14">
        <v>0</v>
      </c>
    </row>
    <row r="41" spans="1:5" x14ac:dyDescent="0.35">
      <c r="A41">
        <v>10240</v>
      </c>
      <c r="B41" t="s">
        <v>395</v>
      </c>
      <c r="C41">
        <v>2</v>
      </c>
      <c r="D41" s="44">
        <v>3.48</v>
      </c>
      <c r="E41" s="14">
        <v>0</v>
      </c>
    </row>
    <row r="42" spans="1:5" x14ac:dyDescent="0.35">
      <c r="A42">
        <v>11011</v>
      </c>
      <c r="B42" t="s">
        <v>396</v>
      </c>
      <c r="C42">
        <v>2</v>
      </c>
      <c r="D42" s="44">
        <v>6.39</v>
      </c>
      <c r="E42" s="14">
        <v>0</v>
      </c>
    </row>
    <row r="43" spans="1:5" x14ac:dyDescent="0.35">
      <c r="A43">
        <v>11012</v>
      </c>
      <c r="B43" t="s">
        <v>395</v>
      </c>
      <c r="C43">
        <v>4</v>
      </c>
      <c r="D43" s="44">
        <v>6.59</v>
      </c>
      <c r="E43" s="14">
        <v>0.15</v>
      </c>
    </row>
    <row r="44" spans="1:5" x14ac:dyDescent="0.35">
      <c r="A44">
        <v>12032</v>
      </c>
      <c r="B44" t="s">
        <v>396</v>
      </c>
      <c r="C44">
        <v>2</v>
      </c>
      <c r="D44" s="44">
        <v>6.48</v>
      </c>
      <c r="E44" s="14">
        <v>0</v>
      </c>
    </row>
    <row r="45" spans="1:5" x14ac:dyDescent="0.35">
      <c r="A45">
        <v>23012</v>
      </c>
      <c r="B45" t="s">
        <v>398</v>
      </c>
      <c r="C45" s="6">
        <v>8</v>
      </c>
      <c r="D45" s="44">
        <v>3.46</v>
      </c>
      <c r="E45" s="14">
        <v>0.05</v>
      </c>
    </row>
    <row r="46" spans="1:5" x14ac:dyDescent="0.35">
      <c r="A46">
        <v>32021</v>
      </c>
      <c r="B46" t="s">
        <v>395</v>
      </c>
      <c r="C46" s="6">
        <v>9</v>
      </c>
      <c r="D46" s="44">
        <v>12.95</v>
      </c>
      <c r="E46" s="14">
        <v>0</v>
      </c>
    </row>
    <row r="47" spans="1:5" x14ac:dyDescent="0.35">
      <c r="A47">
        <v>34001</v>
      </c>
      <c r="B47" t="s">
        <v>396</v>
      </c>
      <c r="C47" s="6">
        <v>4</v>
      </c>
      <c r="D47" s="44">
        <v>32.56</v>
      </c>
      <c r="E47" s="14">
        <v>0</v>
      </c>
    </row>
    <row r="48" spans="1:5" x14ac:dyDescent="0.35">
      <c r="A48">
        <v>14001</v>
      </c>
      <c r="B48" t="s">
        <v>395</v>
      </c>
      <c r="C48" s="6">
        <v>4</v>
      </c>
      <c r="D48" s="44">
        <v>4.2699999999999996</v>
      </c>
      <c r="E48" s="14">
        <v>0</v>
      </c>
    </row>
    <row r="49" spans="1:5" x14ac:dyDescent="0.35">
      <c r="A49">
        <v>40123</v>
      </c>
      <c r="B49" t="s">
        <v>396</v>
      </c>
      <c r="C49" s="6">
        <v>2</v>
      </c>
      <c r="D49" s="44">
        <v>34.979999999999997</v>
      </c>
      <c r="E49" s="14">
        <v>0</v>
      </c>
    </row>
    <row r="50" spans="1:5" x14ac:dyDescent="0.35">
      <c r="A50">
        <v>40012</v>
      </c>
      <c r="B50" t="s">
        <v>398</v>
      </c>
      <c r="C50" s="6">
        <v>2</v>
      </c>
      <c r="D50" s="44">
        <v>92.99</v>
      </c>
      <c r="E50" s="14">
        <v>0</v>
      </c>
    </row>
    <row r="51" spans="1:5" x14ac:dyDescent="0.35">
      <c r="A51">
        <v>42002</v>
      </c>
      <c r="B51" t="s">
        <v>395</v>
      </c>
      <c r="C51" s="6">
        <v>1</v>
      </c>
      <c r="D51" s="44">
        <v>2.4500000000000002</v>
      </c>
      <c r="E51" s="14">
        <v>0</v>
      </c>
    </row>
    <row r="52" spans="1:5" x14ac:dyDescent="0.35">
      <c r="A52">
        <v>21004</v>
      </c>
      <c r="B52" t="s">
        <v>396</v>
      </c>
      <c r="C52" s="6">
        <v>0</v>
      </c>
      <c r="D52" s="44">
        <v>24.59</v>
      </c>
      <c r="E52" s="14">
        <v>0</v>
      </c>
    </row>
    <row r="53" spans="1:5" x14ac:dyDescent="0.35">
      <c r="A53">
        <v>21044</v>
      </c>
      <c r="B53" t="s">
        <v>395</v>
      </c>
      <c r="C53">
        <v>2</v>
      </c>
      <c r="D53" s="44">
        <v>1.99</v>
      </c>
      <c r="E53" s="14">
        <v>0</v>
      </c>
    </row>
    <row r="54" spans="1:5" x14ac:dyDescent="0.35">
      <c r="A54">
        <v>21004</v>
      </c>
      <c r="B54" t="s">
        <v>396</v>
      </c>
      <c r="C54">
        <v>4</v>
      </c>
      <c r="D54" s="44">
        <v>5.98</v>
      </c>
      <c r="E54" s="14">
        <v>0</v>
      </c>
    </row>
    <row r="55" spans="1:5" x14ac:dyDescent="0.35">
      <c r="A55">
        <v>22002</v>
      </c>
      <c r="B55" t="s">
        <v>398</v>
      </c>
      <c r="C55">
        <v>7</v>
      </c>
      <c r="D55" s="44">
        <v>49.99</v>
      </c>
      <c r="E55" s="14">
        <v>0.5</v>
      </c>
    </row>
    <row r="56" spans="1:5" x14ac:dyDescent="0.35">
      <c r="E56" s="14"/>
    </row>
    <row r="57" spans="1:5" x14ac:dyDescent="0.35">
      <c r="E57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CB02-620E-4C0C-8CFC-8E372B1DC447}">
  <dimension ref="A1:D22"/>
  <sheetViews>
    <sheetView workbookViewId="0">
      <selection activeCell="E14" sqref="E14"/>
    </sheetView>
  </sheetViews>
  <sheetFormatPr defaultRowHeight="14.5" x14ac:dyDescent="0.35"/>
  <sheetData>
    <row r="1" spans="1:4" x14ac:dyDescent="0.35">
      <c r="A1" s="7" t="s">
        <v>0</v>
      </c>
      <c r="B1" s="7" t="s">
        <v>1</v>
      </c>
      <c r="C1" s="8" t="s">
        <v>2</v>
      </c>
      <c r="D1" s="7" t="s">
        <v>3</v>
      </c>
    </row>
    <row r="2" spans="1:4" x14ac:dyDescent="0.35">
      <c r="A2" s="9" t="s">
        <v>4</v>
      </c>
      <c r="B2" s="9">
        <v>3</v>
      </c>
      <c r="C2" s="10">
        <v>2</v>
      </c>
      <c r="D2" s="10">
        <f>B2*C2</f>
        <v>6</v>
      </c>
    </row>
    <row r="3" spans="1:4" x14ac:dyDescent="0.35">
      <c r="A3" s="9" t="s">
        <v>5</v>
      </c>
      <c r="B3" s="9">
        <v>5</v>
      </c>
      <c r="C3" s="10">
        <v>2.59</v>
      </c>
      <c r="D3" s="10">
        <f t="shared" ref="D3:D5" si="0">B3*C3</f>
        <v>12.95</v>
      </c>
    </row>
    <row r="4" spans="1:4" x14ac:dyDescent="0.35">
      <c r="A4" s="9" t="s">
        <v>6</v>
      </c>
      <c r="B4" s="9">
        <v>2</v>
      </c>
      <c r="C4" s="10">
        <v>2.99</v>
      </c>
      <c r="D4" s="10">
        <f t="shared" si="0"/>
        <v>5.98</v>
      </c>
    </row>
    <row r="5" spans="1:4" x14ac:dyDescent="0.35">
      <c r="A5" s="9" t="s">
        <v>7</v>
      </c>
      <c r="B5" s="9">
        <v>1</v>
      </c>
      <c r="C5" s="10">
        <v>3.99</v>
      </c>
      <c r="D5" s="10">
        <f t="shared" si="0"/>
        <v>3.99</v>
      </c>
    </row>
    <row r="6" spans="1:4" x14ac:dyDescent="0.35">
      <c r="C6" s="1"/>
    </row>
    <row r="7" spans="1:4" x14ac:dyDescent="0.35">
      <c r="C7" s="1"/>
    </row>
    <row r="8" spans="1:4" x14ac:dyDescent="0.35">
      <c r="C8" s="1"/>
    </row>
    <row r="9" spans="1:4" x14ac:dyDescent="0.35">
      <c r="C9" s="1"/>
    </row>
    <row r="10" spans="1:4" x14ac:dyDescent="0.35">
      <c r="C10" s="1"/>
      <c r="D10" t="s">
        <v>8</v>
      </c>
    </row>
    <row r="11" spans="1:4" x14ac:dyDescent="0.35">
      <c r="C11" s="1"/>
    </row>
    <row r="12" spans="1:4" x14ac:dyDescent="0.35">
      <c r="C12" s="1"/>
    </row>
    <row r="13" spans="1:4" x14ac:dyDescent="0.35">
      <c r="C13" s="1"/>
    </row>
    <row r="14" spans="1:4" x14ac:dyDescent="0.35">
      <c r="C14" s="1"/>
    </row>
    <row r="15" spans="1:4" x14ac:dyDescent="0.35">
      <c r="C15" s="1"/>
    </row>
    <row r="16" spans="1:4" x14ac:dyDescent="0.35">
      <c r="C16" s="1"/>
    </row>
    <row r="17" spans="3:3" x14ac:dyDescent="0.35">
      <c r="C17" s="1"/>
    </row>
    <row r="18" spans="3:3" x14ac:dyDescent="0.35">
      <c r="C18" s="1"/>
    </row>
    <row r="19" spans="3:3" x14ac:dyDescent="0.35">
      <c r="C19" s="1"/>
    </row>
    <row r="20" spans="3:3" x14ac:dyDescent="0.35">
      <c r="C20" s="1"/>
    </row>
    <row r="21" spans="3:3" x14ac:dyDescent="0.35">
      <c r="C21" s="1"/>
    </row>
    <row r="22" spans="3:3" x14ac:dyDescent="0.35">
      <c r="C22" s="1"/>
    </row>
  </sheetData>
  <conditionalFormatting sqref="D8">
    <cfRule type="containsText" dxfId="3" priority="1" operator="containsText" text="Yritä uudelleen">
      <formula>NOT(ISERROR(SEARCH("Yritä uudelleen",D8)))</formula>
    </cfRule>
    <cfRule type="containsText" dxfId="2" priority="2" operator="containsText" text="Oikein">
      <formula>NOT(ISERROR(SEARCH("Oikein",D8)))</formula>
    </cfRule>
  </conditionalFormatting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D211B-B70F-459E-A7FF-7F87C414CC59}">
  <dimension ref="A1:F8"/>
  <sheetViews>
    <sheetView workbookViewId="0">
      <selection activeCell="R15" sqref="R15"/>
    </sheetView>
  </sheetViews>
  <sheetFormatPr defaultRowHeight="14.5" x14ac:dyDescent="0.35"/>
  <sheetData>
    <row r="1" spans="1:6" x14ac:dyDescent="0.35">
      <c r="A1" s="7" t="s">
        <v>9</v>
      </c>
      <c r="B1" s="7" t="s">
        <v>10</v>
      </c>
      <c r="C1" s="7" t="s">
        <v>26</v>
      </c>
      <c r="D1" s="7" t="s">
        <v>27</v>
      </c>
      <c r="E1" s="7" t="s">
        <v>28</v>
      </c>
      <c r="F1" s="7" t="s">
        <v>29</v>
      </c>
    </row>
    <row r="2" spans="1:6" x14ac:dyDescent="0.35">
      <c r="A2" s="9">
        <v>5</v>
      </c>
      <c r="B2" s="9">
        <v>9</v>
      </c>
      <c r="C2" s="9">
        <f>A2+B2</f>
        <v>14</v>
      </c>
      <c r="D2" s="9">
        <f>A2-B2</f>
        <v>-4</v>
      </c>
      <c r="E2" s="9">
        <f>A2*B2</f>
        <v>45</v>
      </c>
      <c r="F2" s="9">
        <f>AVERAGE(A2:B2)</f>
        <v>7</v>
      </c>
    </row>
    <row r="3" spans="1:6" x14ac:dyDescent="0.35">
      <c r="A3" s="9">
        <v>3</v>
      </c>
      <c r="B3" s="9">
        <v>7</v>
      </c>
      <c r="C3" s="9">
        <f t="shared" ref="C3:C5" si="0">A3+B3</f>
        <v>10</v>
      </c>
      <c r="D3" s="9">
        <f t="shared" ref="D3:D5" si="1">A3-B3</f>
        <v>-4</v>
      </c>
      <c r="E3" s="9">
        <f t="shared" ref="E3:E5" si="2">A3*B3</f>
        <v>21</v>
      </c>
      <c r="F3" s="9">
        <f t="shared" ref="F3:F5" si="3">AVERAGE(A3:B3)</f>
        <v>5</v>
      </c>
    </row>
    <row r="4" spans="1:6" x14ac:dyDescent="0.35">
      <c r="A4" s="9">
        <v>28</v>
      </c>
      <c r="B4" s="9">
        <v>6</v>
      </c>
      <c r="C4" s="9">
        <f t="shared" si="0"/>
        <v>34</v>
      </c>
      <c r="D4" s="9">
        <f t="shared" si="1"/>
        <v>22</v>
      </c>
      <c r="E4" s="9">
        <f t="shared" si="2"/>
        <v>168</v>
      </c>
      <c r="F4" s="9">
        <f t="shared" si="3"/>
        <v>17</v>
      </c>
    </row>
    <row r="5" spans="1:6" x14ac:dyDescent="0.35">
      <c r="A5" s="9">
        <v>5.7</v>
      </c>
      <c r="B5" s="9">
        <v>13.5</v>
      </c>
      <c r="C5" s="9">
        <f t="shared" si="0"/>
        <v>19.2</v>
      </c>
      <c r="D5" s="9">
        <f t="shared" si="1"/>
        <v>-7.8</v>
      </c>
      <c r="E5" s="9">
        <f t="shared" si="2"/>
        <v>76.95</v>
      </c>
      <c r="F5" s="9">
        <f t="shared" si="3"/>
        <v>9.6</v>
      </c>
    </row>
    <row r="8" spans="1:6" x14ac:dyDescent="0.35">
      <c r="C8" t="s">
        <v>11</v>
      </c>
      <c r="D8" t="s">
        <v>12</v>
      </c>
      <c r="E8" t="s">
        <v>13</v>
      </c>
      <c r="F8" t="s">
        <v>14</v>
      </c>
    </row>
  </sheetData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AFD8F-06A2-4130-9F76-F66758042895}">
  <dimension ref="A1:E10"/>
  <sheetViews>
    <sheetView workbookViewId="0">
      <selection activeCell="E10" sqref="E10"/>
    </sheetView>
  </sheetViews>
  <sheetFormatPr defaultRowHeight="14.5" x14ac:dyDescent="0.35"/>
  <cols>
    <col min="1" max="5" width="15.6328125" customWidth="1"/>
  </cols>
  <sheetData>
    <row r="1" spans="1:5" x14ac:dyDescent="0.35">
      <c r="A1" s="7" t="s">
        <v>15</v>
      </c>
      <c r="B1" s="7" t="s">
        <v>16</v>
      </c>
      <c r="C1" s="7" t="s">
        <v>17</v>
      </c>
      <c r="D1" s="7" t="s">
        <v>18</v>
      </c>
      <c r="E1" s="7" t="s">
        <v>30</v>
      </c>
    </row>
    <row r="2" spans="1:5" x14ac:dyDescent="0.35">
      <c r="A2" s="11">
        <v>45901</v>
      </c>
      <c r="B2" s="12">
        <v>527.20000000000005</v>
      </c>
      <c r="C2" s="12">
        <v>490.2</v>
      </c>
      <c r="D2" s="12">
        <v>320.10000000000002</v>
      </c>
      <c r="E2" s="12">
        <f>MAX(B2:D2)</f>
        <v>527.20000000000005</v>
      </c>
    </row>
    <row r="3" spans="1:5" x14ac:dyDescent="0.35">
      <c r="A3" s="11">
        <v>45902</v>
      </c>
      <c r="B3" s="12">
        <v>430.99</v>
      </c>
      <c r="C3" s="12">
        <v>462.99</v>
      </c>
      <c r="D3" s="12">
        <v>279.89</v>
      </c>
      <c r="E3" s="12">
        <f t="shared" ref="E3:E7" si="0">MAX(B3:D3)</f>
        <v>462.99</v>
      </c>
    </row>
    <row r="4" spans="1:5" x14ac:dyDescent="0.35">
      <c r="A4" s="11">
        <v>45903</v>
      </c>
      <c r="B4" s="13">
        <v>679</v>
      </c>
      <c r="C4" s="12">
        <v>350.67</v>
      </c>
      <c r="D4" s="13">
        <v>560</v>
      </c>
      <c r="E4" s="12">
        <f t="shared" si="0"/>
        <v>679</v>
      </c>
    </row>
    <row r="5" spans="1:5" x14ac:dyDescent="0.35">
      <c r="A5" s="11">
        <v>45904</v>
      </c>
      <c r="B5" s="12">
        <v>240.21</v>
      </c>
      <c r="C5" s="12">
        <v>300.5</v>
      </c>
      <c r="D5" s="12">
        <v>399.99</v>
      </c>
      <c r="E5" s="12">
        <f t="shared" si="0"/>
        <v>399.99</v>
      </c>
    </row>
    <row r="6" spans="1:5" x14ac:dyDescent="0.35">
      <c r="A6" s="11">
        <v>45905</v>
      </c>
      <c r="B6" s="12">
        <v>980.2</v>
      </c>
      <c r="C6" s="12">
        <v>507.79</v>
      </c>
      <c r="D6" s="12">
        <v>800.9</v>
      </c>
      <c r="E6" s="12">
        <f t="shared" si="0"/>
        <v>980.2</v>
      </c>
    </row>
    <row r="7" spans="1:5" x14ac:dyDescent="0.35">
      <c r="A7" s="7" t="s">
        <v>25</v>
      </c>
      <c r="B7" s="12">
        <f>SUM(B2:B6)</f>
        <v>2857.6000000000004</v>
      </c>
      <c r="C7" s="12">
        <f t="shared" ref="C7:D7" si="1">SUM(C2:C6)</f>
        <v>2112.15</v>
      </c>
      <c r="D7" s="12">
        <f t="shared" si="1"/>
        <v>2360.88</v>
      </c>
      <c r="E7" s="12">
        <f t="shared" si="0"/>
        <v>2857.6000000000004</v>
      </c>
    </row>
    <row r="10" spans="1:5" x14ac:dyDescent="0.35">
      <c r="E10" t="s">
        <v>19</v>
      </c>
    </row>
  </sheetData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FF013-D7AB-4924-9A0D-C75B33A3F8DD}">
  <sheetPr>
    <tabColor rgb="FFC00000"/>
  </sheetPr>
  <dimension ref="A1:E32"/>
  <sheetViews>
    <sheetView topLeftCell="A4" workbookViewId="0">
      <selection activeCell="M13" sqref="M13"/>
    </sheetView>
  </sheetViews>
  <sheetFormatPr defaultRowHeight="14.5" x14ac:dyDescent="0.35"/>
  <cols>
    <col min="1" max="1" width="12.08984375" bestFit="1" customWidth="1"/>
    <col min="2" max="2" width="11" bestFit="1" customWidth="1"/>
    <col min="3" max="3" width="16.1796875" bestFit="1" customWidth="1"/>
    <col min="4" max="4" width="12.90625" bestFit="1" customWidth="1"/>
    <col min="5" max="5" width="7.90625" bestFit="1" customWidth="1"/>
  </cols>
  <sheetData>
    <row r="1" spans="1:5" x14ac:dyDescent="0.35">
      <c r="A1" s="45" t="s">
        <v>56</v>
      </c>
      <c r="B1" s="45"/>
      <c r="C1" s="45"/>
      <c r="D1" s="45"/>
      <c r="E1" s="45"/>
    </row>
    <row r="2" spans="1:5" x14ac:dyDescent="0.35">
      <c r="A2" t="s">
        <v>57</v>
      </c>
      <c r="B2" t="s">
        <v>58</v>
      </c>
      <c r="C2" t="s">
        <v>59</v>
      </c>
      <c r="D2" t="s">
        <v>15</v>
      </c>
      <c r="E2" t="s">
        <v>21</v>
      </c>
    </row>
    <row r="3" spans="1:5" x14ac:dyDescent="0.35">
      <c r="A3" t="s">
        <v>60</v>
      </c>
      <c r="B3" t="s">
        <v>61</v>
      </c>
      <c r="C3" t="s">
        <v>62</v>
      </c>
      <c r="D3" s="15">
        <v>45964</v>
      </c>
      <c r="E3" s="5" cm="1">
        <f t="array" ref="E3">_xlfn.IFS(C3="Tavallinen siivous", 120,C3= "Tehosiivous", 250,C3= "Nopea siivous", 80)</f>
        <v>120</v>
      </c>
    </row>
    <row r="4" spans="1:5" x14ac:dyDescent="0.35">
      <c r="A4" t="s">
        <v>63</v>
      </c>
      <c r="B4" t="s">
        <v>64</v>
      </c>
      <c r="C4" t="s">
        <v>65</v>
      </c>
      <c r="D4" s="15">
        <v>45964</v>
      </c>
      <c r="E4" s="5" cm="1">
        <f t="array" ref="E4">_xlfn.IFS(C4="Tavallinen siivous", 120,C4= "Tehosiivous", 250,C4= "Nopea siivous", 80)</f>
        <v>250</v>
      </c>
    </row>
    <row r="5" spans="1:5" x14ac:dyDescent="0.35">
      <c r="A5" t="s">
        <v>66</v>
      </c>
      <c r="B5" t="s">
        <v>64</v>
      </c>
      <c r="C5" t="s">
        <v>62</v>
      </c>
      <c r="D5" s="15">
        <v>45964</v>
      </c>
      <c r="E5" s="5" cm="1">
        <f t="array" ref="E5">_xlfn.IFS(C5="Tavallinen siivous", 120,C5= "Tehosiivous", 250,C5= "Nopea siivous", 80)</f>
        <v>120</v>
      </c>
    </row>
    <row r="6" spans="1:5" x14ac:dyDescent="0.35">
      <c r="A6" t="s">
        <v>67</v>
      </c>
      <c r="B6" t="s">
        <v>68</v>
      </c>
      <c r="C6" t="s">
        <v>69</v>
      </c>
      <c r="D6" s="15">
        <v>45964</v>
      </c>
      <c r="E6" s="5" cm="1">
        <f t="array" ref="E6">_xlfn.IFS(C6="Tavallinen siivous", 120,C6= "Tehosiivous", 250,C6= "Nopea siivous", 80)</f>
        <v>80</v>
      </c>
    </row>
    <row r="7" spans="1:5" x14ac:dyDescent="0.35">
      <c r="A7" t="s">
        <v>70</v>
      </c>
      <c r="B7" t="s">
        <v>61</v>
      </c>
      <c r="C7" t="s">
        <v>65</v>
      </c>
      <c r="D7" s="15">
        <v>45964</v>
      </c>
      <c r="E7" s="5" cm="1">
        <f t="array" ref="E7">_xlfn.IFS(C7="Tavallinen siivous", 120,C7= "Tehosiivous", 250,C7= "Nopea siivous", 80)</f>
        <v>250</v>
      </c>
    </row>
    <row r="8" spans="1:5" x14ac:dyDescent="0.35">
      <c r="A8" t="s">
        <v>60</v>
      </c>
      <c r="B8" t="s">
        <v>68</v>
      </c>
      <c r="C8" t="s">
        <v>69</v>
      </c>
      <c r="D8" s="15">
        <v>45965</v>
      </c>
      <c r="E8" s="5" cm="1">
        <f t="array" ref="E8">_xlfn.IFS(C8="Tavallinen siivous", 120,C8= "Tehosiivous", 250,C8= "Nopea siivous", 80)</f>
        <v>80</v>
      </c>
    </row>
    <row r="9" spans="1:5" x14ac:dyDescent="0.35">
      <c r="A9" t="s">
        <v>63</v>
      </c>
      <c r="B9" t="s">
        <v>68</v>
      </c>
      <c r="C9" t="s">
        <v>65</v>
      </c>
      <c r="D9" s="15">
        <v>45965</v>
      </c>
      <c r="E9" s="5" cm="1">
        <f t="array" ref="E9">_xlfn.IFS(C9="Tavallinen siivous", 120,C9= "Tehosiivous", 250,C9= "Nopea siivous", 80)</f>
        <v>250</v>
      </c>
    </row>
    <row r="10" spans="1:5" x14ac:dyDescent="0.35">
      <c r="A10" t="s">
        <v>67</v>
      </c>
      <c r="B10" t="s">
        <v>68</v>
      </c>
      <c r="C10" t="s">
        <v>62</v>
      </c>
      <c r="D10" s="15">
        <v>45965</v>
      </c>
      <c r="E10" s="5" cm="1">
        <f t="array" ref="E10">_xlfn.IFS(C10="Tavallinen siivous", 120,C10= "Tehosiivous", 250,C10= "Nopea siivous", 80)</f>
        <v>120</v>
      </c>
    </row>
    <row r="11" spans="1:5" x14ac:dyDescent="0.35">
      <c r="A11" t="s">
        <v>67</v>
      </c>
      <c r="B11" t="s">
        <v>61</v>
      </c>
      <c r="C11" t="s">
        <v>69</v>
      </c>
      <c r="D11" s="15">
        <v>45965</v>
      </c>
      <c r="E11" s="5" cm="1">
        <f t="array" ref="E11">_xlfn.IFS(C11="Tavallinen siivous", 120,C11= "Tehosiivous", 250,C11= "Nopea siivous", 80)</f>
        <v>80</v>
      </c>
    </row>
    <row r="12" spans="1:5" x14ac:dyDescent="0.35">
      <c r="A12" t="s">
        <v>70</v>
      </c>
      <c r="B12" t="s">
        <v>64</v>
      </c>
      <c r="C12" t="s">
        <v>65</v>
      </c>
      <c r="D12" s="15">
        <v>45965</v>
      </c>
      <c r="E12" s="5" cm="1">
        <f t="array" ref="E12">_xlfn.IFS(C12="Tavallinen siivous", 120,C12= "Tehosiivous", 250,C12= "Nopea siivous", 80)</f>
        <v>250</v>
      </c>
    </row>
    <row r="13" spans="1:5" x14ac:dyDescent="0.35">
      <c r="A13" t="s">
        <v>63</v>
      </c>
      <c r="B13" t="s">
        <v>61</v>
      </c>
      <c r="C13" t="s">
        <v>65</v>
      </c>
      <c r="D13" s="15">
        <v>45966</v>
      </c>
      <c r="E13" s="5" cm="1">
        <f t="array" ref="E13">_xlfn.IFS(C13="Tavallinen siivous", 120,C13= "Tehosiivous", 250,C13= "Nopea siivous", 80)</f>
        <v>250</v>
      </c>
    </row>
    <row r="14" spans="1:5" x14ac:dyDescent="0.35">
      <c r="A14" t="s">
        <v>66</v>
      </c>
      <c r="B14" t="s">
        <v>64</v>
      </c>
      <c r="C14" t="s">
        <v>62</v>
      </c>
      <c r="D14" s="15">
        <v>45966</v>
      </c>
      <c r="E14" s="5" cm="1">
        <f t="array" ref="E14">_xlfn.IFS(C14="Tavallinen siivous", 120,C14= "Tehosiivous", 250,C14= "Nopea siivous", 80)</f>
        <v>120</v>
      </c>
    </row>
    <row r="15" spans="1:5" x14ac:dyDescent="0.35">
      <c r="A15" t="s">
        <v>66</v>
      </c>
      <c r="B15" t="s">
        <v>61</v>
      </c>
      <c r="C15" t="s">
        <v>62</v>
      </c>
      <c r="D15" s="15">
        <v>45966</v>
      </c>
      <c r="E15" s="5" cm="1">
        <f t="array" ref="E15">_xlfn.IFS(C15="Tavallinen siivous", 120,C15= "Tehosiivous", 250,C15= "Nopea siivous", 80)</f>
        <v>120</v>
      </c>
    </row>
    <row r="16" spans="1:5" x14ac:dyDescent="0.35">
      <c r="A16" t="s">
        <v>67</v>
      </c>
      <c r="B16" t="s">
        <v>64</v>
      </c>
      <c r="C16" t="s">
        <v>69</v>
      </c>
      <c r="D16" s="15">
        <v>45966</v>
      </c>
      <c r="E16" s="5" cm="1">
        <f t="array" ref="E16">_xlfn.IFS(C16="Tavallinen siivous", 120,C16= "Tehosiivous", 250,C16= "Nopea siivous", 80)</f>
        <v>80</v>
      </c>
    </row>
    <row r="17" spans="1:5" x14ac:dyDescent="0.35">
      <c r="A17" t="s">
        <v>67</v>
      </c>
      <c r="B17" t="s">
        <v>68</v>
      </c>
      <c r="C17" t="s">
        <v>62</v>
      </c>
      <c r="D17" s="15">
        <v>45966</v>
      </c>
      <c r="E17" s="5" cm="1">
        <f t="array" ref="E17">_xlfn.IFS(C17="Tavallinen siivous", 120,C17= "Tehosiivous", 250,C17= "Nopea siivous", 80)</f>
        <v>120</v>
      </c>
    </row>
    <row r="18" spans="1:5" x14ac:dyDescent="0.35">
      <c r="A18" t="s">
        <v>70</v>
      </c>
      <c r="B18" t="s">
        <v>61</v>
      </c>
      <c r="C18" t="s">
        <v>69</v>
      </c>
      <c r="D18" s="15">
        <v>45966</v>
      </c>
      <c r="E18" s="5" cm="1">
        <f t="array" ref="E18">_xlfn.IFS(C18="Tavallinen siivous", 120,C18= "Tehosiivous", 250,C18= "Nopea siivous", 80)</f>
        <v>80</v>
      </c>
    </row>
    <row r="19" spans="1:5" x14ac:dyDescent="0.35">
      <c r="A19" t="s">
        <v>60</v>
      </c>
      <c r="B19" t="s">
        <v>68</v>
      </c>
      <c r="C19" t="s">
        <v>65</v>
      </c>
      <c r="D19" s="15">
        <v>45967</v>
      </c>
      <c r="E19" s="5" cm="1">
        <f t="array" ref="E19">_xlfn.IFS(C19="Tavallinen siivous", 120,C19= "Tehosiivous", 250,C19= "Nopea siivous", 80)</f>
        <v>250</v>
      </c>
    </row>
    <row r="20" spans="1:5" x14ac:dyDescent="0.35">
      <c r="A20" t="s">
        <v>60</v>
      </c>
      <c r="B20" t="s">
        <v>61</v>
      </c>
      <c r="C20" t="s">
        <v>62</v>
      </c>
      <c r="D20" s="15">
        <v>45967</v>
      </c>
      <c r="E20" s="5" cm="1">
        <f t="array" ref="E20">_xlfn.IFS(C20="Tavallinen siivous", 120,C20= "Tehosiivous", 250,C20= "Nopea siivous", 80)</f>
        <v>120</v>
      </c>
    </row>
    <row r="21" spans="1:5" x14ac:dyDescent="0.35">
      <c r="A21" t="s">
        <v>66</v>
      </c>
      <c r="B21" t="s">
        <v>64</v>
      </c>
      <c r="C21" t="s">
        <v>62</v>
      </c>
      <c r="D21" s="15">
        <v>45967</v>
      </c>
      <c r="E21" s="5" cm="1">
        <f t="array" ref="E21">_xlfn.IFS(C21="Tavallinen siivous", 120,C21= "Tehosiivous", 250,C21= "Nopea siivous", 80)</f>
        <v>120</v>
      </c>
    </row>
    <row r="22" spans="1:5" x14ac:dyDescent="0.35">
      <c r="A22" t="s">
        <v>66</v>
      </c>
      <c r="B22" t="s">
        <v>61</v>
      </c>
      <c r="C22" t="s">
        <v>62</v>
      </c>
      <c r="D22" s="15">
        <v>45967</v>
      </c>
      <c r="E22" s="5" cm="1">
        <f t="array" ref="E22">_xlfn.IFS(C22="Tavallinen siivous", 120,C22= "Tehosiivous", 250,C22= "Nopea siivous", 80)</f>
        <v>120</v>
      </c>
    </row>
    <row r="23" spans="1:5" x14ac:dyDescent="0.35">
      <c r="A23" t="s">
        <v>67</v>
      </c>
      <c r="B23" t="s">
        <v>68</v>
      </c>
      <c r="C23" t="s">
        <v>69</v>
      </c>
      <c r="D23" s="15">
        <v>45967</v>
      </c>
      <c r="E23" s="5" cm="1">
        <f t="array" ref="E23">_xlfn.IFS(C23="Tavallinen siivous", 120,C23= "Tehosiivous", 250,C23= "Nopea siivous", 80)</f>
        <v>80</v>
      </c>
    </row>
    <row r="24" spans="1:5" x14ac:dyDescent="0.35">
      <c r="A24" t="s">
        <v>70</v>
      </c>
      <c r="B24" t="s">
        <v>68</v>
      </c>
      <c r="C24" t="s">
        <v>69</v>
      </c>
      <c r="D24" s="15">
        <v>45967</v>
      </c>
      <c r="E24" s="5" cm="1">
        <f t="array" ref="E24">_xlfn.IFS(C24="Tavallinen siivous", 120,C24= "Tehosiivous", 250,C24= "Nopea siivous", 80)</f>
        <v>80</v>
      </c>
    </row>
    <row r="25" spans="1:5" x14ac:dyDescent="0.35">
      <c r="A25" t="s">
        <v>60</v>
      </c>
      <c r="B25" t="s">
        <v>68</v>
      </c>
      <c r="C25" t="s">
        <v>65</v>
      </c>
      <c r="D25" s="15">
        <v>45968</v>
      </c>
      <c r="E25" s="5" cm="1">
        <f t="array" ref="E25">_xlfn.IFS(C25="Tavallinen siivous", 120,C25= "Tehosiivous", 250,C25= "Nopea siivous", 80)</f>
        <v>250</v>
      </c>
    </row>
    <row r="26" spans="1:5" x14ac:dyDescent="0.35">
      <c r="A26" t="s">
        <v>63</v>
      </c>
      <c r="B26" t="s">
        <v>61</v>
      </c>
      <c r="C26" t="s">
        <v>65</v>
      </c>
      <c r="D26" s="15">
        <v>45968</v>
      </c>
      <c r="E26" s="5" cm="1">
        <f t="array" ref="E26">_xlfn.IFS(C26="Tavallinen siivous", 120,C26= "Tehosiivous", 250,C26= "Nopea siivous", 80)</f>
        <v>250</v>
      </c>
    </row>
    <row r="27" spans="1:5" x14ac:dyDescent="0.35">
      <c r="A27" t="s">
        <v>66</v>
      </c>
      <c r="B27" t="s">
        <v>64</v>
      </c>
      <c r="C27" t="s">
        <v>62</v>
      </c>
      <c r="D27" s="15">
        <v>45968</v>
      </c>
      <c r="E27" s="5" cm="1">
        <f t="array" ref="E27">_xlfn.IFS(C27="Tavallinen siivous", 120,C27= "Tehosiivous", 250,C27= "Nopea siivous", 80)</f>
        <v>120</v>
      </c>
    </row>
    <row r="28" spans="1:5" x14ac:dyDescent="0.35">
      <c r="A28" t="s">
        <v>67</v>
      </c>
      <c r="B28" t="s">
        <v>64</v>
      </c>
      <c r="C28" t="s">
        <v>69</v>
      </c>
      <c r="D28" s="15">
        <v>45968</v>
      </c>
      <c r="E28" s="5" cm="1">
        <f t="array" ref="E28">_xlfn.IFS(C28="Tavallinen siivous", 120,C28= "Tehosiivous", 250,C28= "Nopea siivous", 80)</f>
        <v>80</v>
      </c>
    </row>
    <row r="29" spans="1:5" x14ac:dyDescent="0.35">
      <c r="A29" t="s">
        <v>67</v>
      </c>
      <c r="B29" t="s">
        <v>61</v>
      </c>
      <c r="C29" t="s">
        <v>69</v>
      </c>
      <c r="D29" s="15">
        <v>45968</v>
      </c>
      <c r="E29" s="5" cm="1">
        <f t="array" ref="E29">_xlfn.IFS(C29="Tavallinen siivous", 120,C29= "Tehosiivous", 250,C29= "Nopea siivous", 80)</f>
        <v>80</v>
      </c>
    </row>
    <row r="30" spans="1:5" x14ac:dyDescent="0.35">
      <c r="A30" t="s">
        <v>70</v>
      </c>
      <c r="B30" t="s">
        <v>64</v>
      </c>
      <c r="C30" t="s">
        <v>62</v>
      </c>
      <c r="D30" s="15">
        <v>45968</v>
      </c>
      <c r="E30" s="5" cm="1">
        <f t="array" ref="E30">_xlfn.IFS(C30="Tavallinen siivous", 120,C30= "Tehosiivous", 250,C30= "Nopea siivous", 80)</f>
        <v>120</v>
      </c>
    </row>
    <row r="31" spans="1:5" x14ac:dyDescent="0.35">
      <c r="A31" t="s">
        <v>70</v>
      </c>
      <c r="B31" t="s">
        <v>61</v>
      </c>
      <c r="C31" t="s">
        <v>62</v>
      </c>
      <c r="D31" s="15">
        <v>45968</v>
      </c>
      <c r="E31" s="5" cm="1">
        <f t="array" ref="E31">_xlfn.IFS(C31="Tavallinen siivous", 120,C31= "Tehosiivous", 250,C31= "Nopea siivous", 80)</f>
        <v>120</v>
      </c>
    </row>
    <row r="32" spans="1:5" x14ac:dyDescent="0.35">
      <c r="A32" t="s">
        <v>71</v>
      </c>
      <c r="B32" t="s">
        <v>61</v>
      </c>
      <c r="C32" t="s">
        <v>65</v>
      </c>
      <c r="D32" s="15">
        <v>46334</v>
      </c>
      <c r="E32" s="5" cm="1">
        <f t="array" ref="E32">_xlfn.IFS(C32="Tavallinen siivous", 120,C32= "Tehosiivous", 250,C32= "Nopea siivous", 80)</f>
        <v>250</v>
      </c>
    </row>
  </sheetData>
  <mergeCells count="1">
    <mergeCell ref="A1:E1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23A04-0DA6-4294-9913-EAC0AA1AE879}">
  <sheetPr>
    <tabColor rgb="FFFFFF00"/>
  </sheetPr>
  <dimension ref="A1:D5"/>
  <sheetViews>
    <sheetView workbookViewId="0">
      <selection activeCell="N34" sqref="N33:N34"/>
    </sheetView>
  </sheetViews>
  <sheetFormatPr defaultRowHeight="14.5" x14ac:dyDescent="0.35"/>
  <sheetData>
    <row r="1" spans="1:4" x14ac:dyDescent="0.35">
      <c r="A1" t="s">
        <v>31</v>
      </c>
      <c r="B1" t="s">
        <v>32</v>
      </c>
      <c r="C1" t="s">
        <v>33</v>
      </c>
      <c r="D1" t="s">
        <v>23</v>
      </c>
    </row>
    <row r="2" spans="1:4" x14ac:dyDescent="0.35">
      <c r="A2" t="s">
        <v>34</v>
      </c>
      <c r="B2">
        <v>2</v>
      </c>
      <c r="C2" s="3">
        <v>9.99</v>
      </c>
    </row>
    <row r="3" spans="1:4" x14ac:dyDescent="0.35">
      <c r="A3" t="s">
        <v>35</v>
      </c>
      <c r="B3">
        <v>5</v>
      </c>
      <c r="C3" s="3">
        <v>2.59</v>
      </c>
    </row>
    <row r="4" spans="1:4" x14ac:dyDescent="0.35">
      <c r="A4" t="s">
        <v>36</v>
      </c>
      <c r="B4">
        <v>37</v>
      </c>
      <c r="C4" s="3">
        <v>0.99</v>
      </c>
    </row>
    <row r="5" spans="1:4" x14ac:dyDescent="0.35">
      <c r="A5" t="s">
        <v>37</v>
      </c>
      <c r="B5">
        <v>10</v>
      </c>
      <c r="C5" s="3">
        <v>1.99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42</vt:i4>
      </vt:variant>
    </vt:vector>
  </HeadingPairs>
  <TitlesOfParts>
    <vt:vector size="42" baseType="lpstr">
      <vt:lpstr>1 ohje</vt:lpstr>
      <vt:lpstr>Tehtävä 1.1</vt:lpstr>
      <vt:lpstr>Tehtävä 1.2</vt:lpstr>
      <vt:lpstr>Tehtävä 1.3</vt:lpstr>
      <vt:lpstr>Ratkaisu 1.1</vt:lpstr>
      <vt:lpstr>Ratkaisu 1.2</vt:lpstr>
      <vt:lpstr>Ratkaisu 1.3</vt:lpstr>
      <vt:lpstr>Ohje 2</vt:lpstr>
      <vt:lpstr>Tehtävä 2.1</vt:lpstr>
      <vt:lpstr>Tehtävä 2.2</vt:lpstr>
      <vt:lpstr>Tehtävä 2.3</vt:lpstr>
      <vt:lpstr>Tehtävä 2.4</vt:lpstr>
      <vt:lpstr>Ratkaisu 2.1</vt:lpstr>
      <vt:lpstr>Ratkaisu 2.2</vt:lpstr>
      <vt:lpstr>Ratkaisu 2.3</vt:lpstr>
      <vt:lpstr>Ratkaisu 2.4</vt:lpstr>
      <vt:lpstr>Ohje 3</vt:lpstr>
      <vt:lpstr>Tehtävä 3.1</vt:lpstr>
      <vt:lpstr>Tehtävä 3.2</vt:lpstr>
      <vt:lpstr>Tehtävä 3.3</vt:lpstr>
      <vt:lpstr>Tehtävä 3.4</vt:lpstr>
      <vt:lpstr>Ratkaisu 3.1</vt:lpstr>
      <vt:lpstr>Ratkaisu 3.2</vt:lpstr>
      <vt:lpstr>Ratkaisu 3.3</vt:lpstr>
      <vt:lpstr>Ratkaisu 3.4</vt:lpstr>
      <vt:lpstr>Ohje 4</vt:lpstr>
      <vt:lpstr>Tehtävä 4.1</vt:lpstr>
      <vt:lpstr>Tehtävä 4.2</vt:lpstr>
      <vt:lpstr>Tehtävä 4.3</vt:lpstr>
      <vt:lpstr>Tehtävä 4.4</vt:lpstr>
      <vt:lpstr>Tehtävä 4.5</vt:lpstr>
      <vt:lpstr>Tehtävä 4.6</vt:lpstr>
      <vt:lpstr>Ratkaisu 4.1</vt:lpstr>
      <vt:lpstr>Ratkaisu 4.2</vt:lpstr>
      <vt:lpstr>Ratkaisu 4.6</vt:lpstr>
      <vt:lpstr>Ohje 5</vt:lpstr>
      <vt:lpstr>Tehtävä 5.1</vt:lpstr>
      <vt:lpstr>Tehtävä 5.2</vt:lpstr>
      <vt:lpstr>Tehtävä 5.3</vt:lpstr>
      <vt:lpstr>Tehtävä 6.1</vt:lpstr>
      <vt:lpstr>Tehtävä 6.2</vt:lpstr>
      <vt:lpstr>Tehtävä 6.3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 Korpela</dc:creator>
  <cp:keywords/>
  <dc:description/>
  <cp:lastModifiedBy>Sanna Nylund</cp:lastModifiedBy>
  <cp:revision/>
  <dcterms:created xsi:type="dcterms:W3CDTF">2025-10-29T12:14:20Z</dcterms:created>
  <dcterms:modified xsi:type="dcterms:W3CDTF">2026-05-27T11:03:48Z</dcterms:modified>
  <cp:category/>
  <cp:contentStatus/>
</cp:coreProperties>
</file>